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10308"/>
  <workbookPr defaultThemeVersion="124226"/>
  <mc:AlternateContent xmlns:mc="http://schemas.openxmlformats.org/markup-compatibility/2006">
    <mc:Choice Requires="x15">
      <x15ac:absPath xmlns:x15ac="http://schemas.microsoft.com/office/spreadsheetml/2010/11/ac" url="/Volumes/NIKICA/glavni-radni-direktorij/radilica/01_web_stranice/05-opcina-KT/00-2020/20200311/objavanadmetanja/"/>
    </mc:Choice>
  </mc:AlternateContent>
  <xr:revisionPtr revIDLastSave="0" documentId="8_{580C9B74-C2AF-E543-BDEC-6765B176E697}" xr6:coauthVersionLast="45" xr6:coauthVersionMax="45" xr10:uidLastSave="{00000000-0000-0000-0000-000000000000}"/>
  <bookViews>
    <workbookView xWindow="0" yWindow="460" windowWidth="51200" windowHeight="27320"/>
  </bookViews>
  <sheets>
    <sheet name="Troškovnik" sheetId="1" r:id="rId1"/>
    <sheet name="REKAPITULACIJA" sheetId="2" r:id="rId2"/>
  </sheets>
  <definedNames>
    <definedName name="_xlnm.Print_Area" localSheetId="0">Troškovnik!$A$1:$F$173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00" i="1" l="1"/>
  <c r="F98" i="1"/>
  <c r="F91" i="1"/>
  <c r="F89" i="1"/>
  <c r="F86" i="1"/>
  <c r="F134" i="1"/>
  <c r="F118" i="1"/>
  <c r="F116" i="1"/>
  <c r="F131" i="1"/>
  <c r="F132" i="1"/>
  <c r="F16" i="1"/>
  <c r="F69" i="1"/>
  <c r="F68" i="1"/>
  <c r="F67" i="1"/>
  <c r="F66" i="1"/>
  <c r="C23" i="2"/>
  <c r="B23" i="2"/>
  <c r="C22" i="2"/>
  <c r="B22" i="2"/>
  <c r="F148" i="1"/>
  <c r="G147" i="1" s="1"/>
  <c r="F83" i="1"/>
  <c r="C8" i="2"/>
  <c r="B8" i="2"/>
  <c r="C26" i="2"/>
  <c r="B26" i="2"/>
  <c r="C25" i="2"/>
  <c r="B25" i="2"/>
  <c r="C20" i="2"/>
  <c r="B20" i="2"/>
  <c r="C19" i="2"/>
  <c r="B19" i="2"/>
  <c r="C18" i="2"/>
  <c r="B18" i="2"/>
  <c r="C17" i="2"/>
  <c r="B17" i="2"/>
  <c r="C16" i="2"/>
  <c r="B16" i="2"/>
  <c r="C14" i="2"/>
  <c r="B14" i="2"/>
  <c r="C13" i="2"/>
  <c r="B13" i="2"/>
  <c r="C12" i="2"/>
  <c r="B12" i="2"/>
  <c r="F162" i="1"/>
  <c r="F160" i="1"/>
  <c r="F158" i="1"/>
  <c r="F144" i="1"/>
  <c r="G143" i="1" s="1"/>
  <c r="H143" i="1" s="1"/>
  <c r="D20" i="2" s="1"/>
  <c r="F126" i="1"/>
  <c r="F113" i="1"/>
  <c r="G112" i="1" s="1"/>
  <c r="F104" i="1"/>
  <c r="F102" i="1"/>
  <c r="G97" i="1" s="1"/>
  <c r="H97" i="1" s="1"/>
  <c r="D13" i="2" s="1"/>
  <c r="F107" i="1"/>
  <c r="F109" i="1"/>
  <c r="F122" i="1"/>
  <c r="F95" i="1"/>
  <c r="G85" i="1"/>
  <c r="F65" i="1"/>
  <c r="F72" i="1"/>
  <c r="F70" i="1"/>
  <c r="F64" i="1"/>
  <c r="F63" i="1"/>
  <c r="F62" i="1"/>
  <c r="F61" i="1"/>
  <c r="F60" i="1"/>
  <c r="F58" i="1"/>
  <c r="F57" i="1"/>
  <c r="F56" i="1"/>
  <c r="F55" i="1"/>
  <c r="F54" i="1"/>
  <c r="F53" i="1"/>
  <c r="G50" i="1" s="1"/>
  <c r="H50" i="1" s="1"/>
  <c r="D8" i="2" s="1"/>
  <c r="F7" i="1"/>
  <c r="F170" i="1" s="1"/>
  <c r="F8" i="1"/>
  <c r="F10" i="1"/>
  <c r="F13" i="1"/>
  <c r="G12" i="1" s="1"/>
  <c r="H12" i="1" s="1"/>
  <c r="D5" i="2" s="1"/>
  <c r="F18" i="1"/>
  <c r="G15" i="1" s="1"/>
  <c r="H15" i="1" s="1"/>
  <c r="F22" i="1"/>
  <c r="F23" i="1"/>
  <c r="F24" i="1"/>
  <c r="G20" i="1" s="1"/>
  <c r="H20" i="1" s="1"/>
  <c r="D6" i="2" s="1"/>
  <c r="F29" i="1"/>
  <c r="F30" i="1"/>
  <c r="F31" i="1"/>
  <c r="F32" i="1"/>
  <c r="G26" i="1" s="1"/>
  <c r="H26" i="1" s="1"/>
  <c r="D7" i="2" s="1"/>
  <c r="F33" i="1"/>
  <c r="F34" i="1"/>
  <c r="F35" i="1"/>
  <c r="F37" i="1"/>
  <c r="F38" i="1"/>
  <c r="F39" i="1"/>
  <c r="F40" i="1"/>
  <c r="F41" i="1"/>
  <c r="F42" i="1"/>
  <c r="F44" i="1"/>
  <c r="F45" i="1"/>
  <c r="F46" i="1"/>
  <c r="F48" i="1"/>
  <c r="C7" i="2"/>
  <c r="B7" i="2"/>
  <c r="C29" i="2"/>
  <c r="B29" i="2"/>
  <c r="C28" i="2"/>
  <c r="B28" i="2"/>
  <c r="C11" i="2"/>
  <c r="B11" i="2"/>
  <c r="C10" i="2"/>
  <c r="B10" i="2"/>
  <c r="C5" i="2"/>
  <c r="B5" i="2"/>
  <c r="F166" i="1"/>
  <c r="F164" i="1"/>
  <c r="F156" i="1"/>
  <c r="F152" i="1"/>
  <c r="G151" i="1"/>
  <c r="F141" i="1"/>
  <c r="G140" i="1"/>
  <c r="H136" i="1" s="1"/>
  <c r="D19" i="2" s="1"/>
  <c r="F138" i="1"/>
  <c r="G137" i="1"/>
  <c r="F128" i="1"/>
  <c r="F120" i="1"/>
  <c r="G115" i="1" s="1"/>
  <c r="F124" i="1"/>
  <c r="F93" i="1"/>
  <c r="F81" i="1"/>
  <c r="F79" i="1"/>
  <c r="G76" i="1" s="1"/>
  <c r="H75" i="1" s="1"/>
  <c r="F77" i="1"/>
  <c r="C6" i="2"/>
  <c r="B6" i="2"/>
  <c r="C4" i="2"/>
  <c r="B4" i="2"/>
  <c r="B3" i="2"/>
  <c r="C3" i="2"/>
  <c r="G5" i="1"/>
  <c r="H5" i="1" s="1"/>
  <c r="G88" i="1"/>
  <c r="H88" i="1" s="1"/>
  <c r="D12" i="2" s="1"/>
  <c r="G106" i="1"/>
  <c r="H106" i="1"/>
  <c r="D14" i="2" s="1"/>
  <c r="G155" i="1"/>
  <c r="H155" i="1" s="1"/>
  <c r="D26" i="2"/>
  <c r="E25" i="2"/>
  <c r="H151" i="1"/>
  <c r="J150" i="1"/>
  <c r="D23" i="2" l="1"/>
  <c r="E22" i="2" s="1"/>
  <c r="H147" i="1"/>
  <c r="J146" i="1" s="1"/>
  <c r="F171" i="1"/>
  <c r="F172" i="1" s="1"/>
  <c r="D29" i="2"/>
  <c r="E28" i="2" s="1"/>
  <c r="J154" i="1"/>
  <c r="J4" i="1"/>
  <c r="D4" i="2"/>
  <c r="E3" i="2" s="1"/>
  <c r="D11" i="2"/>
  <c r="E10" i="2" s="1"/>
  <c r="J74" i="1"/>
  <c r="H115" i="1"/>
  <c r="D18" i="2"/>
  <c r="H112" i="1"/>
  <c r="D17" i="2"/>
  <c r="E16" i="2" l="1"/>
  <c r="E34" i="2" s="1"/>
  <c r="J111" i="1"/>
  <c r="E35" i="2" l="1"/>
  <c r="E36" i="2"/>
</calcChain>
</file>

<file path=xl/sharedStrings.xml><?xml version="1.0" encoding="utf-8"?>
<sst xmlns="http://schemas.openxmlformats.org/spreadsheetml/2006/main" count="287" uniqueCount="198">
  <si>
    <t>-građevinski radovi</t>
  </si>
  <si>
    <t>-materijal</t>
  </si>
  <si>
    <t>-strojarski radovi</t>
  </si>
  <si>
    <t>a) Doprema i ugradnja plinskih PEHD cijevi (d 63 x 5,8  SDR 11 - PE 100)</t>
  </si>
  <si>
    <t>b) Ispuhivanje plina</t>
  </si>
  <si>
    <t>-pripremno završni radovi</t>
  </si>
  <si>
    <t>-ostale usluge</t>
  </si>
  <si>
    <r>
      <t xml:space="preserve">Priprema i transport radnih ekipa i opreme: 
</t>
    </r>
    <r>
      <rPr>
        <sz val="10"/>
        <rFont val="Arial"/>
        <family val="2"/>
        <charset val="238"/>
      </rPr>
      <t>Priprema i transport radnih ekipa i opreme za izvođenje zemljanih radova, betonskih radova, radova na odvodnji, te priprema i raspremanje gradilišta.</t>
    </r>
  </si>
  <si>
    <t>KONTROLA KVALITETE</t>
  </si>
  <si>
    <r>
      <rPr>
        <b/>
        <sz val="10"/>
        <rFont val="Arial"/>
        <family val="2"/>
        <charset val="238"/>
      </rPr>
      <t>Kontrola granulometrijskog sastava za nasipni materijal:</t>
    </r>
    <r>
      <rPr>
        <sz val="10"/>
        <rFont val="Arial"/>
        <family val="2"/>
        <charset val="238"/>
      </rPr>
      <t xml:space="preserve">
Kontrola granulometrijskog sastava kamenog materijala za izradu nasipa iza zida i gornjeg ustroja nogostupa.
Obračun po kontrolnom ispitivanju granulometrijskog sastava.</t>
    </r>
  </si>
  <si>
    <t>2.3.3.</t>
  </si>
  <si>
    <t>1.1.2.</t>
  </si>
  <si>
    <r>
      <rPr>
        <b/>
        <sz val="10"/>
        <rFont val="Arial"/>
        <family val="2"/>
        <charset val="238"/>
      </rPr>
      <t xml:space="preserve">Geodetsko iskolčenje radova:
</t>
    </r>
    <r>
      <rPr>
        <sz val="10"/>
        <rFont val="Arial"/>
        <family val="2"/>
        <charset val="238"/>
      </rPr>
      <t>Geodetsko iskolčenje radova (OTU 1-02). Stavka obuhvaća iskolčenje svih građevina projektiranih za sanaciju klizišta, prema profilima iz projekta. Obuhvaćeno je iskolčenje i održavanje iskolčenja za vrijeme radova, te sva geodetska mjerenja kojima se podaci iz projekta prenose na teren i obrnuto, osiguranje iskolčenja, profiliranje i obnavljanje za cijelo vrijeme izvođenja radova.
Obračun komplet.</t>
    </r>
  </si>
  <si>
    <t>1.5.</t>
  </si>
  <si>
    <t>IZMJEŠTANJE PLINOVODA</t>
  </si>
  <si>
    <t>1.5.1.</t>
  </si>
  <si>
    <r>
      <t xml:space="preserve">Sječa stabala i vađenje panjeva: 
</t>
    </r>
    <r>
      <rPr>
        <sz val="10"/>
        <rFont val="Arial"/>
        <family val="2"/>
        <charset val="238"/>
      </rPr>
      <t>Ova stavka uključuje strojno i ručno siječenje stabala sa vađenjem panjeva. Stabla treba posjeći i ispiliti na dužine pogodne za transport. Promjer stabla mjeri se na visini 1.3 m od terena, a debljina promjera panja ranije posječenih stabala na mjestima gdje su posječena.
Obračunava se po komadu posječenog stabla sa izvađenim panjem, zatrpanom i nabijenom rupom, te odvozom materijala na deponiju.</t>
    </r>
  </si>
  <si>
    <r>
      <rPr>
        <b/>
        <sz val="10"/>
        <rFont val="Arial"/>
        <family val="2"/>
        <charset val="238"/>
      </rPr>
      <t xml:space="preserve">Izvedba drenažnih cijevi DN160:
</t>
    </r>
    <r>
      <rPr>
        <sz val="10"/>
        <rFont val="Arial"/>
        <family val="2"/>
        <charset val="238"/>
      </rPr>
      <t>Ova stavka uključuje nabavu, dopremu i polaganje drenažnih PEHD cijevi DN 160 mm (220°), sa svim spojnim elementima. 
Obračun po m' kompletno ugrađene drenažne cijevi.</t>
    </r>
  </si>
  <si>
    <t>2.2.3.</t>
  </si>
  <si>
    <t>3.3.</t>
  </si>
  <si>
    <t>3.3.1.</t>
  </si>
  <si>
    <t>3.3.2.</t>
  </si>
  <si>
    <t>ZEMLJANI RADOVI</t>
  </si>
  <si>
    <t>4.1.1.</t>
  </si>
  <si>
    <t>Redni 
broj</t>
  </si>
  <si>
    <t>Opis stavke</t>
  </si>
  <si>
    <t>Jedinica
mjere</t>
  </si>
  <si>
    <t>Količina</t>
  </si>
  <si>
    <t>Jedinična
cijena</t>
  </si>
  <si>
    <t>Ukupno</t>
  </si>
  <si>
    <t>PRIPREMNI RADOVI</t>
  </si>
  <si>
    <t>a/ iskolčenje  instalacija</t>
  </si>
  <si>
    <t>sati</t>
  </si>
  <si>
    <t>kom</t>
  </si>
  <si>
    <t>c) Vađenje panjeva ø10-30 cm</t>
  </si>
  <si>
    <t>1.</t>
  </si>
  <si>
    <t>1.1.</t>
  </si>
  <si>
    <t>GEODETSKI RADOVI</t>
  </si>
  <si>
    <t>1.1.1.</t>
  </si>
  <si>
    <t>1.2.</t>
  </si>
  <si>
    <t>1.2.1.</t>
  </si>
  <si>
    <t>2.</t>
  </si>
  <si>
    <t>TEHNIČKA PRIPREMA GRADILIŠTA</t>
  </si>
  <si>
    <t>1.3.</t>
  </si>
  <si>
    <t>1.3.1.</t>
  </si>
  <si>
    <t>2.1.1.</t>
  </si>
  <si>
    <t>2.1.</t>
  </si>
  <si>
    <t>2.1.2.</t>
  </si>
  <si>
    <t>2.2.</t>
  </si>
  <si>
    <t>2.2.1.</t>
  </si>
  <si>
    <t>2.2.2.</t>
  </si>
  <si>
    <t>2.3.</t>
  </si>
  <si>
    <t>2.3.1.</t>
  </si>
  <si>
    <t>2.3.2.</t>
  </si>
  <si>
    <t>3.</t>
  </si>
  <si>
    <t>3.1.</t>
  </si>
  <si>
    <t>3.1.1.</t>
  </si>
  <si>
    <t>3.2.</t>
  </si>
  <si>
    <t>3.2.1.</t>
  </si>
  <si>
    <t>3.2.2.</t>
  </si>
  <si>
    <t>3.2.3.</t>
  </si>
  <si>
    <t>4.</t>
  </si>
  <si>
    <t>4.1.</t>
  </si>
  <si>
    <t>REKAPITULACIJA RADOVA</t>
  </si>
  <si>
    <t>UKUPNO</t>
  </si>
  <si>
    <t>PDV (25%)</t>
  </si>
  <si>
    <t>SVEUKUPNO</t>
  </si>
  <si>
    <t>ZAVRŠNI RADOVI</t>
  </si>
  <si>
    <t>h</t>
  </si>
  <si>
    <t>m'</t>
  </si>
  <si>
    <t>SVEUKUPNO:</t>
  </si>
  <si>
    <t>UKUPNO:</t>
  </si>
  <si>
    <t>PDV(25%):</t>
  </si>
  <si>
    <t xml:space="preserve">b/ iskop probnih šliceva </t>
  </si>
  <si>
    <t>1.4.</t>
  </si>
  <si>
    <t>PREGLED OBJEKATA U NEPOSREDNOJ BLIZINI</t>
  </si>
  <si>
    <t>1.4.1.</t>
  </si>
  <si>
    <r>
      <t xml:space="preserve">Pregled sudskog vještaka: 
</t>
    </r>
    <r>
      <rPr>
        <sz val="10"/>
        <rFont val="Arial"/>
        <family val="2"/>
        <charset val="238"/>
      </rPr>
      <t>Ova stavka uključuje izlazak ovlaštenog sudskog vještaka prije same sanacije sa foto dokumentacijom o stanju okolnih objekata. Obračun po izlasku.</t>
    </r>
  </si>
  <si>
    <t>ČIŠĆENJE I PRIPREMA TERENA</t>
  </si>
  <si>
    <t>1.3.2.</t>
  </si>
  <si>
    <t>ODVODNE CIJEVI</t>
  </si>
  <si>
    <t>SLIVNICI(VODOLOVNA GRLA)</t>
  </si>
  <si>
    <t>OGRADE</t>
  </si>
  <si>
    <r>
      <rPr>
        <b/>
        <sz val="10"/>
        <rFont val="Arial"/>
        <family val="2"/>
        <charset val="238"/>
      </rPr>
      <t xml:space="preserve">Strojno planiranje padine:
</t>
    </r>
    <r>
      <rPr>
        <sz val="10"/>
        <rFont val="Arial"/>
        <family val="2"/>
        <charset val="238"/>
      </rPr>
      <t>Strojno planiranje padine po završetku svih zemljanih radova u zoni klizišta. 
Obračun prema satu rada.</t>
    </r>
  </si>
  <si>
    <t>a) Uklanjanje grmlja i šiblja (do ø10 cm)</t>
  </si>
  <si>
    <t>b) Sječa stabala ø10-30 cm</t>
  </si>
  <si>
    <t>ODVODNJA</t>
  </si>
  <si>
    <t>2.4.</t>
  </si>
  <si>
    <t>2.4.1.</t>
  </si>
  <si>
    <t>2.4.2.</t>
  </si>
  <si>
    <t>3.4.</t>
  </si>
  <si>
    <t>3.4.1.</t>
  </si>
  <si>
    <r>
      <rPr>
        <b/>
        <sz val="10"/>
        <rFont val="Arial"/>
        <family val="2"/>
        <charset val="238"/>
      </rPr>
      <t>Prijevoz materijala i deponiranje(OTU 2-07.):</t>
    </r>
    <r>
      <rPr>
        <sz val="10"/>
        <rFont val="Arial"/>
        <family val="2"/>
        <charset val="238"/>
      </rPr>
      <t xml:space="preserve">
Ova stavka uključuje odvoz i deponiranje iskopanog materijala na obližnju deponiju na udaljenosti do 10km, sa planiranjem iste. Deponiju osigurava izvoditelj radova.  Preostali materijal koristi se za zatrpavanje iskopa ispred lica potporne konstrukcije.
Obračun se izvodi u m</t>
    </r>
    <r>
      <rPr>
        <vertAlign val="superscript"/>
        <sz val="10"/>
        <rFont val="Arial"/>
        <family val="2"/>
        <charset val="238"/>
      </rPr>
      <t>3</t>
    </r>
    <r>
      <rPr>
        <sz val="10"/>
        <rFont val="Arial"/>
        <family val="2"/>
        <charset val="238"/>
      </rPr>
      <t xml:space="preserve"> materijala odvezenog u prirodno sraslom stanju.</t>
    </r>
  </si>
  <si>
    <t>a) Nabava i ugradnja trake upozorenja</t>
  </si>
  <si>
    <t>b) Spojnica PEHD d 93</t>
  </si>
  <si>
    <t>c) Koljeno PEHD  d 63 (90o)</t>
  </si>
  <si>
    <t>d) Cijev plinska PEHD PE100 - d 63</t>
  </si>
  <si>
    <t>e) Cijev zaštitna PEHD  d 110</t>
  </si>
  <si>
    <t>f) Slavina za podzemnu ugradnju  d63-kpl.</t>
  </si>
  <si>
    <r>
      <rPr>
        <b/>
        <sz val="10"/>
        <rFont val="Arial"/>
        <family val="2"/>
        <charset val="238"/>
      </rPr>
      <t>Kontrola zbijenosti nasipnog materijala:</t>
    </r>
    <r>
      <rPr>
        <sz val="10"/>
        <rFont val="Arial"/>
        <family val="2"/>
        <charset val="238"/>
      </rPr>
      <t xml:space="preserve">
Kontrola zbijenosti nasipnog materijala kružnom pločom promjera Ø 300 mm sa izradom konačnog izvještaja o provedenom ispitivanju.
Obračun po broju ispitivanih zbijenosti.</t>
    </r>
  </si>
  <si>
    <r>
      <t xml:space="preserve">Tehnička priprema radilišta za rad: 
</t>
    </r>
    <r>
      <rPr>
        <sz val="10"/>
        <rFont val="Arial"/>
        <family val="2"/>
        <charset val="238"/>
      </rPr>
      <t>Tehnička priprema radilišta za rad. Odnosi se na dužnosti izvoditelja radova da dostavi Naručitelju i nadzornom inženjeru plan organizacije gradilišta, plan tehničke pripreme i dinamički plan izvođenja na sanaciji klizišta, elaborat privremene regulacije prometa. U stavku je također potrebno uračunati i izradu završnog izvješća o izvedenim radovima sa ucrtavanjem svih izvedenih elemenata, prema važećem pravilniku.</t>
    </r>
  </si>
  <si>
    <t>VAŽNO: Tijekom izvođenja radova predviđenih ovim projektom, potrebno je stalno prilagođavanje konkretnoj situaciji na gradilištu, pa su moguća odstupanja i korekcije u odnosu na navedene količine. Navedene opisne stavke su samo osnovne radne aktivnosti, koje treba sagledati zajedno sa grafičkim prilozima i tekstualnim dijelom riješenja. Kod formiranja cijene podrazumijeva se da je u jediničnu cijenu stavke obuhvaćen sav trošak za realizaciju na tehnički ispravan način (dobava, doprema i ugradnja svog potrebnog materijala, izvođenje, osiguranje energenata i vode; tehničke pripreme i organizacije gradilišta, kontrola kakvoće, i sl.). Obzirom na specifičnost lokacije, potrebno je da Izvođač radova formira cijene radova, vodeći računa o mogućnostima organizacije gradilišta i specifičnosti same lokacije. Sve radove potrebno je izvoditi u dogovoru sa Nadzornim inženjerom i Investitorom
Izvođač radova je dužan osigurati privremenu regulaciju prometa i mora utvrditi eventualni položaj postojećih instalacija od odgovarajućih javnopravnih tijela te po potrebi osigurati njihovo izmještanje. Naručitelj ima obavezu osigurati odgovarajuće suglasnosti vlasnika parcela na kojim će se djelomično izvoditi radovi u zoni sanacije klizišta.</t>
  </si>
  <si>
    <r>
      <rPr>
        <b/>
        <sz val="10"/>
        <rFont val="Arial"/>
        <family val="2"/>
        <charset val="238"/>
      </rPr>
      <t xml:space="preserve">Iskolčenje postojećih komunalnih instalacija:
</t>
    </r>
    <r>
      <rPr>
        <sz val="10"/>
        <rFont val="Arial"/>
        <family val="2"/>
        <charset val="238"/>
      </rPr>
      <t>Stavka uključuje iskolčenje instalacija od strane ovlaštene osobe distributera te ručni iskop probnih šliceva na svakih 5 m. Potrebno je iskolčiti podzemne instalacije vode, plina, struje i telefona u zoni radova. Iskope ograditi i osigurati po HTZ propisima.
Obračun prema utrošenima satima rada ovlaštene osobe distributera na iskolčenju instalacija te količini izvedenih probnih šliceva u m</t>
    </r>
    <r>
      <rPr>
        <vertAlign val="superscript"/>
        <sz val="10"/>
        <rFont val="Arial"/>
        <family val="2"/>
        <charset val="238"/>
      </rPr>
      <t>3</t>
    </r>
    <r>
      <rPr>
        <sz val="10"/>
        <rFont val="Arial"/>
        <family val="2"/>
        <charset val="238"/>
      </rPr>
      <t xml:space="preserve">. </t>
    </r>
  </si>
  <si>
    <t>a) Ručni iskop u blizini postojeće instalacije</t>
  </si>
  <si>
    <t xml:space="preserve">b) Strojni iskop na poziciji postojeće instalacije koja se izmješta kao
i na poziciji nove trase  </t>
  </si>
  <si>
    <t>TROŠKOVNIK RADOVA
SANACIJA KLIZIŠTA POLANŠČAK</t>
  </si>
  <si>
    <t>c) Nabava doprema i ugradnja geotekstila 200g/m2, za odvajanje posteljice od pijeska i sraslog tla</t>
  </si>
  <si>
    <t>d) Nabava doprema i ugradnja pijeska za izradu posteljice</t>
  </si>
  <si>
    <t>f) Utovar i odvoz materijala, iz iskopa, na deponiju uz poravnanje</t>
  </si>
  <si>
    <t>e) Nabava doprema i ugradnja aluvijalnog šljunka frakcije 0-16 mm
 u debljini 0.20 m</t>
  </si>
  <si>
    <t>g) Rad kompresorom</t>
  </si>
  <si>
    <t>a) Djelatnik Zagorski metalac</t>
  </si>
  <si>
    <t>IZVEDBA ZAGATNE STIJENE OD PREDBUŠENIH PILOTA</t>
  </si>
  <si>
    <t>IZMJEŠTANJE VODOVODA</t>
  </si>
  <si>
    <r>
      <t xml:space="preserve">Izmještanje vodovoda u dužini 40 m: 
</t>
    </r>
    <r>
      <rPr>
        <sz val="10"/>
        <rFont val="Arial"/>
        <family val="2"/>
        <charset val="238"/>
      </rPr>
      <t>Ova stavka uključuje nabavu dopremu i ugradnju svog potrebnog materijala (spojnica, koljena, vodovodnih cijevi, zaštitnih cijevi, slavina za podzemnu ugradnju, trake upozorenja, agregata za izradu posteljice i zatrpavanje), potrebnih građevinskih radova (iskopi, zatrpavanja) te strojarskih radova (ugradnja cijevi, probni rad) za kompletno izmještanje i stavljanje u funkciju vodovodne instalacije u dužini 40m. U stavku je uračunato i vađenje stare instalacije.</t>
    </r>
  </si>
  <si>
    <t>a) Djelatnik Zagorski vodovod d.o.o.</t>
  </si>
  <si>
    <t>IZVEDBA RADNOG PLATOA</t>
  </si>
  <si>
    <t>ZAŠTITA OTVORENIH POKOSA</t>
  </si>
  <si>
    <r>
      <rPr>
        <b/>
        <sz val="10"/>
        <rFont val="Arial"/>
        <family val="2"/>
        <charset val="238"/>
      </rPr>
      <t>Zaštitna folija:</t>
    </r>
    <r>
      <rPr>
        <sz val="10"/>
        <rFont val="Arial"/>
        <family val="2"/>
        <charset val="238"/>
      </rPr>
      <t xml:space="preserve">
Nabava, doprema i ugradnja zaštitne folije na sve otvorene pokose zasjeka širokog iskopa i iznad zaštitne konstrukcije</t>
    </r>
  </si>
  <si>
    <t>kg</t>
  </si>
  <si>
    <r>
      <rPr>
        <b/>
        <sz val="10"/>
        <rFont val="Arial"/>
        <family val="2"/>
        <charset val="238"/>
      </rPr>
      <t>Betoniranje pilota:</t>
    </r>
    <r>
      <rPr>
        <sz val="10"/>
        <rFont val="Arial"/>
        <family val="2"/>
        <charset val="238"/>
      </rPr>
      <t xml:space="preserve">
Beton za pilote klase C30/37, razreda izloženosti XF2. Ova stavka obuhvaća nabavu gotovog betona u betonari, dopremu do mjesta ugradnje i ugradnju kontraktor postupkom odozdo prema gore, prema nacrtima.
Obračun po m3 betona potrebnog za ugradnju.
C30/37, (V=0,126 m3/m'); </t>
    </r>
    <r>
      <rPr>
        <sz val="10"/>
        <rFont val="Symbol"/>
        <family val="1"/>
        <charset val="2"/>
      </rPr>
      <t>Æ</t>
    </r>
    <r>
      <rPr>
        <sz val="10"/>
        <rFont val="Arial"/>
        <family val="2"/>
        <charset val="238"/>
      </rPr>
      <t>400 mm
AB piloti - V = 187,6 m × 0,126 m3/m' = 23,64 m3
B piloti - V = 10,0 m × 0,126 m3/m'= 1,26 m3
Vukupno = 24,9 × 1,05 = 26,15 m3</t>
    </r>
  </si>
  <si>
    <t>IZVEDBA AB NAGLAVNE GREDE (ZIDA)</t>
  </si>
  <si>
    <r>
      <rPr>
        <b/>
        <sz val="10"/>
        <rFont val="Arial"/>
        <family val="2"/>
        <charset val="238"/>
      </rPr>
      <t>Uklanjanje viška pilota:</t>
    </r>
    <r>
      <rPr>
        <sz val="10"/>
        <rFont val="Arial"/>
        <family val="2"/>
        <charset val="238"/>
      </rPr>
      <t xml:space="preserve">
Uklanjanje gornjih 20 cm pilota prije izvedbe AB grede na projektiranu kotu. Provodi se zbog loše kvalitete betona na površinskog dijelu pilota, kao posljedice miješanja betonas tlom. Izvodi se odmah po djelomičnom vezanju betona. Stavka obuhvaća odstranjivanje i odvoz betona na odgovarajuću deponiju.
Obračun po m3 odstranjenog betona.</t>
    </r>
  </si>
  <si>
    <r>
      <rPr>
        <b/>
        <sz val="10"/>
        <rFont val="Arial"/>
        <family val="2"/>
        <charset val="238"/>
      </rPr>
      <t>Armatura vezne grede:</t>
    </r>
    <r>
      <rPr>
        <sz val="10"/>
        <rFont val="Arial"/>
        <family val="2"/>
        <charset val="238"/>
      </rPr>
      <t xml:space="preserve">
Nabava, doprema i ugradnja armature, rebrasta armatura, B500B. Ugradnja prema specifikaciji iz projekta. Obračun je po kg ugrađene armature, a u cijenu su uključeni nabava i prijevoz čelika za armiranje; razvrstavanje i čišćenje, sječenje i savijanje; prijevozi i prijenosti, postavljanje, podlaganje i vezanje te zavarivanje; uključivo sav rad i materijal potreban za dovršenje i postavljanje u projektirani položaj.
Obračun po kg ugrađene armature.</t>
    </r>
  </si>
  <si>
    <r>
      <rPr>
        <b/>
        <sz val="10"/>
        <rFont val="Arial"/>
        <family val="2"/>
        <charset val="238"/>
      </rPr>
      <t>Beton vezne grede:</t>
    </r>
    <r>
      <rPr>
        <sz val="10"/>
        <rFont val="Arial"/>
        <family val="2"/>
        <charset val="238"/>
      </rPr>
      <t xml:space="preserve">
Beton za veznu gredu klase C30/37, razreda izloženosti XF2. Ova stavka obuhvaća nabavu gotovog betona u betonari, dopremu do mjesta ugradnje i ugradnju, prema nacrtima.
Obračun po m3 betona potrebnog za ugradnju.</t>
    </r>
  </si>
  <si>
    <t>IZVEDBA DRENAŽE IZA VEZNE GREDE</t>
  </si>
  <si>
    <t>UREĐENJE POVRŠINE IZA ZAGATNE STIJENE</t>
  </si>
  <si>
    <r>
      <rPr>
        <b/>
        <sz val="10"/>
        <rFont val="Arial"/>
        <family val="2"/>
        <charset val="238"/>
      </rPr>
      <t>Izvedba drenažnog zasipa:</t>
    </r>
    <r>
      <rPr>
        <sz val="10"/>
        <rFont val="Arial"/>
        <family val="2"/>
        <charset val="238"/>
      </rPr>
      <t xml:space="preserve">
Ova stavka uključuje nabavu, dopremu i ugradnju drenažnog separiranog drobljenog kamena dimenzija 32-63 mm, za izradu drenažnog zasipa iza potporne konstrukcije. Kameni materijal se ugrađeuje na prethodno postavljene drenažne cijevi i geotekstil.  
Obračun prema m</t>
    </r>
    <r>
      <rPr>
        <vertAlign val="superscript"/>
        <sz val="10"/>
        <rFont val="Arial"/>
        <family val="2"/>
        <charset val="238"/>
      </rPr>
      <t>3</t>
    </r>
    <r>
      <rPr>
        <sz val="10"/>
        <rFont val="Arial"/>
        <family val="2"/>
        <charset val="238"/>
      </rPr>
      <t xml:space="preserve"> ugrađenog materijala u zbijenom stanju.</t>
    </r>
  </si>
  <si>
    <r>
      <rPr>
        <b/>
        <sz val="10"/>
        <color indexed="8"/>
        <rFont val="Arial"/>
        <family val="2"/>
        <charset val="238"/>
      </rPr>
      <t>Izrada nasipa od kamenitih materijala(OTU 2-09.3):</t>
    </r>
    <r>
      <rPr>
        <sz val="10"/>
        <color indexed="8"/>
        <rFont val="Arial"/>
        <family val="2"/>
        <charset val="238"/>
      </rPr>
      <t xml:space="preserve">
Nasipi od takvih materijala izrađuju se u slojevima orijentacijske debljine od 50 cm, a stvarna maksimalna debljina razgrnutog sloja nasipa određuje se na pokusnoj dionici, ako ne postoje provjerena iskustva o debljinama u kojima se taj materijal može pravilno zbiti određenim sredstvima za zbijanje. Materijal za izradu nasipa treba biti takav da je koeficijent nejednolikosti U=(d60/d10)&gt;4. Predviđena veličina zrna u ovom projektu je max 25 cm. U blizini objekata izvođač najčešće treba promijeniti način rada na nasipanju i zbijanju, jer veliki vibracijski strojevi na upravo završenim i starim objektima mogu prouzročiti oštećenja. Radovi na izradi nasipa ne smiju se obavljati kada je nasipni materijal smrznut, odnosno kada na trasi ima snijega i leda. 
Zbijati treba od nižeg ruba prema višemu. Komprimiranje slojeva nasipa treba izvršiti tako da se postigne stupanj zbijenosti u odnosu na standardni Proctorov postupak Sz = 100% od maksimalne laboratorijske zbijenosti odnosno modul stišljivosti metodom kružne ploče Ms≥40 MN/m², ovisno o visini projektiranog nasipa i položaju ugrađenog sloja u nasipu. 
Obračun prema m</t>
    </r>
    <r>
      <rPr>
        <vertAlign val="superscript"/>
        <sz val="10"/>
        <color indexed="8"/>
        <rFont val="Arial"/>
        <family val="2"/>
        <charset val="238"/>
      </rPr>
      <t>3</t>
    </r>
    <r>
      <rPr>
        <sz val="10"/>
        <color indexed="8"/>
        <rFont val="Arial"/>
        <family val="2"/>
        <charset val="238"/>
      </rPr>
      <t xml:space="preserve"> ugrađenog i zbijenog materijala.</t>
    </r>
  </si>
  <si>
    <r>
      <rPr>
        <b/>
        <sz val="10"/>
        <rFont val="Arial"/>
        <family val="2"/>
        <charset val="238"/>
      </rPr>
      <t>Pješačka ograda:</t>
    </r>
    <r>
      <rPr>
        <sz val="10"/>
        <rFont val="Arial"/>
        <family val="2"/>
        <charset val="238"/>
      </rPr>
      <t xml:space="preserve">
Zaštitna pješačka ograda visine 100 cm. Ograda se izrađuje od pocinčanih čeličnih valjanih profila </t>
    </r>
    <r>
      <rPr>
        <sz val="10"/>
        <rFont val="Calibri"/>
        <family val="2"/>
        <charset val="238"/>
      </rPr>
      <t>Ø</t>
    </r>
    <r>
      <rPr>
        <sz val="10"/>
        <rFont val="Arial"/>
        <family val="2"/>
        <charset val="238"/>
      </rPr>
      <t>48,3/3,2 mm i Ø21,3/2,6 mm. Stupovi su na razmaku od 1.5 m. Stavka obuhvaća nabavu, prijevoz i ugradnju. Jedinična cijena sadrži nabavu svih sastavnih elemenata pješačke ograde zaštićenih protiv korozije toplim pocinčavanjem, sve prijevoze i prijenose sa skladištenjem te sav pribor i materijal, pribor i opremu potrebne za dovršenje stavke.
Obračun prema m'</t>
    </r>
    <r>
      <rPr>
        <vertAlign val="superscript"/>
        <sz val="10"/>
        <rFont val="Arial"/>
        <family val="2"/>
        <charset val="238"/>
      </rPr>
      <t>'</t>
    </r>
    <r>
      <rPr>
        <sz val="10"/>
        <rFont val="Arial"/>
        <family val="2"/>
        <charset val="238"/>
      </rPr>
      <t xml:space="preserve"> kompletno ugrađene ograde na tehnički ispravan način.</t>
    </r>
  </si>
  <si>
    <t>1.6.</t>
  </si>
  <si>
    <t>1.6.1.</t>
  </si>
  <si>
    <t>2.1.1.1.</t>
  </si>
  <si>
    <t>2.1.1.2.</t>
  </si>
  <si>
    <t>2.1.1.3.</t>
  </si>
  <si>
    <t>2.1.2.1.</t>
  </si>
  <si>
    <t>IZVEDBA PILOTA</t>
  </si>
  <si>
    <t>2.2.4.</t>
  </si>
  <si>
    <t>2.3.4.</t>
  </si>
  <si>
    <r>
      <rPr>
        <b/>
        <sz val="10"/>
        <rFont val="Arial"/>
        <family val="2"/>
        <charset val="238"/>
      </rPr>
      <t>Izvješće o kontroli kvalitete betona pilota:</t>
    </r>
    <r>
      <rPr>
        <sz val="10"/>
        <rFont val="Arial"/>
        <family val="2"/>
        <charset val="238"/>
      </rPr>
      <t xml:space="preserve">
Izrada izvješća o provedenoj kontroli tlačne čvrstoće betona AB pilota. 
Obračun po komadu.</t>
    </r>
  </si>
  <si>
    <r>
      <rPr>
        <b/>
        <sz val="10"/>
        <rFont val="Arial"/>
        <family val="2"/>
        <charset val="238"/>
      </rPr>
      <t>Kontrola kvalitete betona vezne grede:</t>
    </r>
    <r>
      <rPr>
        <sz val="10"/>
        <rFont val="Arial"/>
        <family val="2"/>
        <charset val="238"/>
      </rPr>
      <t xml:space="preserve">
Uzimanje uzoraka svježeg betona za potrebe građenja vezne grede, te ispitivanje tlačne čvrstoće očvrslog betona. 
Obračun po komadu ispitanog uzorka.</t>
    </r>
  </si>
  <si>
    <r>
      <rPr>
        <b/>
        <sz val="10"/>
        <rFont val="Arial"/>
        <family val="2"/>
        <charset val="238"/>
      </rPr>
      <t>Kontrola kvalitete betona pilota:</t>
    </r>
    <r>
      <rPr>
        <sz val="10"/>
        <rFont val="Arial"/>
        <family val="2"/>
        <charset val="238"/>
      </rPr>
      <t xml:space="preserve">
Uzimanje uzoraka svježeg sitnozrnog betona za potrebe građenja pilota, te ispitivanje tlačne čvrstoće očvrslog betona. 
Obračun po komadu ispitanog uzorka.</t>
    </r>
  </si>
  <si>
    <r>
      <rPr>
        <b/>
        <sz val="10"/>
        <rFont val="Arial"/>
        <family val="2"/>
        <charset val="238"/>
      </rPr>
      <t>Izvješće o kontroli kvalitete betona vezne grede:</t>
    </r>
    <r>
      <rPr>
        <sz val="10"/>
        <rFont val="Arial"/>
        <family val="2"/>
        <charset val="238"/>
      </rPr>
      <t xml:space="preserve">
Izrada izvješća o provedenoj kontroli tlačne čvrstoće betona vezne grede. 
Obračun po komadu.</t>
    </r>
  </si>
  <si>
    <r>
      <t>m</t>
    </r>
    <r>
      <rPr>
        <vertAlign val="superscript"/>
        <sz val="10"/>
        <rFont val="Calibri"/>
        <family val="2"/>
        <charset val="238"/>
      </rPr>
      <t>3</t>
    </r>
  </si>
  <si>
    <r>
      <t>m</t>
    </r>
    <r>
      <rPr>
        <vertAlign val="superscript"/>
        <sz val="10"/>
        <rFont val="Calibri"/>
        <family val="2"/>
        <charset val="238"/>
      </rPr>
      <t>2</t>
    </r>
  </si>
  <si>
    <t>3.2.4.</t>
  </si>
  <si>
    <t>3.2.5.</t>
  </si>
  <si>
    <t>5.</t>
  </si>
  <si>
    <t>5.1.</t>
  </si>
  <si>
    <t>5.1.1.</t>
  </si>
  <si>
    <t>d) Nabava doprema i ugradnja pijeska za izradu posteljice u širini 0.5 m a debljine sloja 0.10 m</t>
  </si>
  <si>
    <t>e) Nabava doprema i ugradnja aluvijalnog šljunka frakcije 0-16 mm
 u širini 0.5 m a u debljine sloja 0.20 m</t>
  </si>
  <si>
    <r>
      <t xml:space="preserve">Uklanjanje betonskih elemenata kolnih pristupa(OTU 1-03.2): 
</t>
    </r>
    <r>
      <rPr>
        <sz val="10"/>
        <rFont val="Arial"/>
        <family val="2"/>
        <charset val="238"/>
      </rPr>
      <t>Uklanjanje betonskih ploče kao staze sa južne strane obiteljske kuće na kućnom broju 204. Stavka obuhvaća trganje betonskih i kamenih obloga, utovar, odvoz i istovar materijala na deponiju.
Obračun po m</t>
    </r>
    <r>
      <rPr>
        <vertAlign val="superscript"/>
        <sz val="10"/>
        <rFont val="Arial"/>
        <family val="2"/>
        <charset val="238"/>
      </rPr>
      <t>2</t>
    </r>
    <r>
      <rPr>
        <sz val="10"/>
        <rFont val="Arial"/>
        <family val="2"/>
        <charset val="238"/>
      </rPr>
      <t xml:space="preserve"> uklonjenih betonskih elemenata</t>
    </r>
  </si>
  <si>
    <t xml:space="preserve">ZAŠTITA POKOSA MLAZNIM BETONOM </t>
  </si>
  <si>
    <t>IZVEDBA ZAŠTITE POKOSA MLAZNIM BETONOM</t>
  </si>
  <si>
    <t>Nabava, doprema i ugradnja svih komponentnih materijala za izvedbu zaštite pokosa mlaznim betonom. Oblogu čine armaturna mreža Q283 s preklopima 40 cm, sidra Ø16 dužine po 1.0 m na svakih 2.5 m u oba smjera, mlazni beton u debljini 60 mm na te procjednice na svakih 2.5 m. Gornji rub obloge pričvrstiti na zagatnu stijenu. U cijenu stavke je uračunato da se s pokosa uklone labilni dijelovi i grube neravnine, čišćenje kontaktne površinu od raslinja, primjena skela te svog rada i materijal potrebnog za kompletnu izvedbu zaštitne obloge.
Obračun po m2 izvedene obloge.</t>
  </si>
  <si>
    <t>6.</t>
  </si>
  <si>
    <t>6.1.</t>
  </si>
  <si>
    <t>6.1.1.</t>
  </si>
  <si>
    <t>6.1.2.</t>
  </si>
  <si>
    <t>6.1.3.</t>
  </si>
  <si>
    <t>6.1.4.</t>
  </si>
  <si>
    <t>6.1.5.</t>
  </si>
  <si>
    <t>6.1.6.</t>
  </si>
  <si>
    <r>
      <rPr>
        <b/>
        <sz val="10"/>
        <rFont val="Arial"/>
        <family val="2"/>
        <charset val="238"/>
      </rPr>
      <t>Iskop tla "C" kategorije(OTU 2-02.):</t>
    </r>
    <r>
      <rPr>
        <sz val="10"/>
        <rFont val="Arial"/>
        <family val="2"/>
        <charset val="238"/>
      </rPr>
      <t xml:space="preserve">
Ova stavka uključuje strojni iskop zemljanog materijala C kategorije, za potrebe uređenja radnog platoa s kojeg se izvode bušotine pilota. 
Rad obuhvaća iskop i utovar na prijevozna sredstva.
Iskop se obavlja prema prema datim presjecima.
Obračun prema m</t>
    </r>
    <r>
      <rPr>
        <vertAlign val="superscript"/>
        <sz val="10"/>
        <rFont val="Arial"/>
        <family val="2"/>
        <charset val="238"/>
      </rPr>
      <t>3</t>
    </r>
    <r>
      <rPr>
        <sz val="10"/>
        <rFont val="Arial"/>
        <family val="2"/>
        <charset val="238"/>
      </rPr>
      <t xml:space="preserve"> iskopanog materijala u sraslom stanju.</t>
    </r>
  </si>
  <si>
    <r>
      <rPr>
        <b/>
        <sz val="10"/>
        <rFont val="Arial"/>
        <family val="2"/>
        <charset val="238"/>
      </rPr>
      <t>Izvedba bušotina:</t>
    </r>
    <r>
      <rPr>
        <sz val="10"/>
        <rFont val="Arial"/>
        <family val="2"/>
        <charset val="238"/>
      </rPr>
      <t xml:space="preserve">
Izvedba bušotina </t>
    </r>
    <r>
      <rPr>
        <sz val="10"/>
        <rFont val="Symbol"/>
        <family val="1"/>
        <charset val="2"/>
      </rPr>
      <t>Æ</t>
    </r>
    <r>
      <rPr>
        <sz val="10"/>
        <rFont val="Arial"/>
        <family val="2"/>
        <charset val="238"/>
      </rPr>
      <t>400 mm, s uvodnom kolonom duljine 2.0 m, kao predbušenje za pilote s odvozom nabušenog materijala. Bušotine se izvode u sloju gline(krute konzistencije) 25% te 75% u sloju zbijenog pijeska ili lapora. Od razine radnog platoa AB piloti su dubine 6,5(6.7 m s podložnim betonom), te 5 betonskih nearmiranih pilota dubine 2.0 m. Bušotine izvesti prema tlocrtnoj dispoziciji.
Obračun po m' bušenja. 
AB piloti - L = 6.7 m × 28 = 187.6 m'
B piloti - L = 2.0 m × 5 = 10.0 m'
Ukupno 197.6 m'</t>
    </r>
  </si>
  <si>
    <t>2.1.1.4.</t>
  </si>
  <si>
    <r>
      <rPr>
        <b/>
        <sz val="10"/>
        <rFont val="Arial"/>
        <family val="2"/>
        <charset val="238"/>
      </rPr>
      <t xml:space="preserve">Uređenje površine radnog platoa:
</t>
    </r>
    <r>
      <rPr>
        <sz val="10"/>
        <rFont val="Arial"/>
        <family val="2"/>
        <charset val="238"/>
      </rPr>
      <t>Nabava, doprema i ugradnja drobljenog kamena kao čiste podloge za rad stroja i radnika prilikom bušenja. Minimalna debljina drobljenog kamena 20 cm. Obračun po m3.</t>
    </r>
  </si>
  <si>
    <t>b) EL. OBUJMICA 90/63 EVS</t>
  </si>
  <si>
    <t>c) EL. REDUKCIJA 63/40</t>
  </si>
  <si>
    <t>d) UGRADBENA GARNITURA EVS L=1m</t>
  </si>
  <si>
    <t>e) CESTOVNA KAPA FI 125</t>
  </si>
  <si>
    <t>f) PUNA OPEKA NF 1=1</t>
  </si>
  <si>
    <t>g) CIJEV PEHD DN 40 FI 5/4 PN 16</t>
  </si>
  <si>
    <t>h) CIJEV OBLOŽNA PEHD DN 90/10 palica</t>
  </si>
  <si>
    <t>i) EL. SPOJNICA 5/4</t>
  </si>
  <si>
    <t>j) SPOJNI MATERIJAL 5/4</t>
  </si>
  <si>
    <t>-pripremno završni radovi(zahtjev za preseljenje i transportno režijski troškovi)</t>
  </si>
  <si>
    <r>
      <rPr>
        <b/>
        <sz val="10"/>
        <rFont val="Arial"/>
        <family val="2"/>
        <charset val="238"/>
      </rPr>
      <t>Oplata vezne grede:</t>
    </r>
    <r>
      <rPr>
        <sz val="10"/>
        <rFont val="Arial"/>
        <family val="2"/>
        <charset val="238"/>
      </rPr>
      <t xml:space="preserve">
Nabava, izrada, montaža i demontaža dvostrane oplate (vidljiva ploha mora biti od glatke oplate) AB vezne grede, širine B=0.45m, a promjenjive visine h=1.68 do 2.38 cm. U cijenu stavke uračunati sav rad, materijal i svi prijenosi i prijevozi.
Obračun po m2 ugrađene oplate na tehnički ispravan način.</t>
    </r>
  </si>
  <si>
    <r>
      <rPr>
        <b/>
        <sz val="10"/>
        <rFont val="Arial"/>
        <family val="2"/>
        <charset val="238"/>
      </rPr>
      <t xml:space="preserve">Armatura pilota:
</t>
    </r>
    <r>
      <rPr>
        <sz val="10"/>
        <rFont val="Arial"/>
        <family val="2"/>
        <charset val="238"/>
      </rPr>
      <t>Nabava, doprema i ugradnja armature, rebrasta armatura, B500B. Ugradnja prema specifikaciji iz projekta. Obračun je po kg ugrađene armature, a u cijenu su uključeni nabava i prijevoz čelika za armiranje; razvrstavanje i čišćenje, sječenje i savijanje; prijevozi i prijenosi, postavljanje, podlaganje i vezanje te zavarivanje; uključivo sav rad i materijal potreban za dovršenje i postavljanje u projektirani položaj.
Obračun po kg ugrađene armature.
AB piloti - L = 7.0 m; T = 176,758 kg/kom
× 28 kom = 4949,224 kg</t>
    </r>
  </si>
  <si>
    <r>
      <rPr>
        <b/>
        <sz val="10"/>
        <rFont val="Arial"/>
        <family val="2"/>
        <charset val="238"/>
      </rPr>
      <t>Ugradnja odvodnih cijevi(OTU 3-04.3.):</t>
    </r>
    <r>
      <rPr>
        <sz val="10"/>
        <rFont val="Arial"/>
        <family val="2"/>
        <charset val="238"/>
      </rPr>
      <t xml:space="preserve">
Stavka uključuje nabavu, dopremu i ugradnju orebrenih korugiranih PVC kanalizacijskih SN4 cijevi DN160, za odvodnju drenažnih voda iz S.O.-1 do priključka na bunar. U jediničnu cijenu stavke uključeni su svi potrebni iskopi i zatrpavanja materijalom iz iskopa, odvoz viška materijala na deponiju, izrada posteljice i zatrpavanje zone cjevovoda šljunkovitim materijalom veličine zrna 8-22 mm s prosječnim utroškom agregata 0,45m</t>
    </r>
    <r>
      <rPr>
        <vertAlign val="superscript"/>
        <sz val="10"/>
        <rFont val="Arial"/>
        <family val="2"/>
        <charset val="238"/>
      </rPr>
      <t>3</t>
    </r>
    <r>
      <rPr>
        <sz val="10"/>
        <rFont val="Arial"/>
        <family val="2"/>
        <charset val="238"/>
      </rPr>
      <t>/m', te oblaganje geotekstilom 200g/m</t>
    </r>
    <r>
      <rPr>
        <vertAlign val="superscript"/>
        <sz val="10"/>
        <rFont val="Arial"/>
        <family val="2"/>
        <charset val="238"/>
      </rPr>
      <t xml:space="preserve">2 </t>
    </r>
    <r>
      <rPr>
        <sz val="10"/>
        <rFont val="Arial"/>
        <family val="2"/>
        <charset val="238"/>
      </rPr>
      <t>prosječnog utroška 4m</t>
    </r>
    <r>
      <rPr>
        <vertAlign val="superscript"/>
        <sz val="10"/>
        <rFont val="Arial"/>
        <family val="2"/>
        <charset val="238"/>
      </rPr>
      <t>2</t>
    </r>
    <r>
      <rPr>
        <sz val="10"/>
        <rFont val="Arial"/>
        <family val="2"/>
        <charset val="238"/>
      </rPr>
      <t>/m'. 
Obračun prema m' kompletno ugrađene cijevi na tehnički ispravan način.</t>
    </r>
  </si>
  <si>
    <r>
      <rPr>
        <b/>
        <sz val="10"/>
        <rFont val="Arial"/>
        <family val="2"/>
        <charset val="238"/>
      </rPr>
      <t>Slivnik od montažnih betonskih cijevi, oznake S.O.-1(OTU 3-04.5.2.):</t>
    </r>
    <r>
      <rPr>
        <sz val="10"/>
        <rFont val="Arial"/>
        <family val="2"/>
        <charset val="238"/>
      </rPr>
      <t xml:space="preserve">
Slivnik se izrađuje od montažnih tvornički pripravljenih elemenata kružnog presjeka DN500, od betona klase C 40/45 u vodonepropusnoj izvedbi  na uredno izvedenu podlogu. Priključak slivnika na reviziono okno izvodi se slivničkim vezama. Na slivnik se ugrađuje rešetka s okvirom dimenzija 400x400mm, nosivosti 400 kN. Visina slivnika je 150 cm mjereno od donje kote podloge do vrha rešetke.
Podrazumijeva sav prijevoz i rad na izradi podloge debljine 20 cm i obloge debljine 14cm, a sve betonom C 16/20, nabavu i dopremu svih sastavnih dijelova, rešetke i okvira, materijala i pribora, istovar, privremeno odlaganje, skladištenje, montažu, ugradnju okvira i slivne rešetke, izvedba spojeva s cjevi, montaža i demontaža oplate, čišćenje okoliša od otpada nastalog tijekom izvedbe slivnika,  te sav rad i materijal na postizanju i ispitivanju vodonepropusnosti. Iskop i zatrpavanje nisu obuhvaćeni stavkom obzirom da su u zoni ugradnje nasipa i nosivih slojeva kao uređenja površine iza zagatne stijene.
Obračun po komadu izvedenog slivnog okna na tehnički ispravan način.</t>
    </r>
  </si>
  <si>
    <r>
      <t xml:space="preserve">Izmještanje plinovoda u dužini 53 m: 
</t>
    </r>
    <r>
      <rPr>
        <sz val="10"/>
        <rFont val="Arial"/>
        <family val="2"/>
        <charset val="238"/>
      </rPr>
      <t>Ova stavka uključuje nabavu dopremu i ugradnju svog potrebnog materijala (spojnica, koljena, plinskih cijevi, zaštitnih cijevi, slavina za podzemnu ugradnju, trake upozorenja, agregata za izradu posteljice i zatrpavanje), potrebnih građevinskih radova (rezanje asfalta, iskopi, zatrpavanja) te strojarskih radova (ugradnja cijevi i ispuhivanje plina) za kompletno izmještanje i stavljanje u funkciju plinske instalacije u dužini 53 m. U stavku je uračunato i vađenje stare instalacije.</t>
    </r>
  </si>
  <si>
    <r>
      <rPr>
        <b/>
        <sz val="10"/>
        <rFont val="Arial"/>
        <family val="2"/>
        <charset val="238"/>
      </rPr>
      <t>Skidanje površinskog sloja nasipa od kamenog materijala 
(OTU 2-02.):</t>
    </r>
    <r>
      <rPr>
        <sz val="10"/>
        <rFont val="Arial"/>
        <family val="2"/>
        <charset val="238"/>
      </rPr>
      <t xml:space="preserve">
Skidanje površinskog sloja nasipa(kategorija C) uglavnom od drobljenog kamena debljine sloja do 30 cm s deponiranjem na gradilišnoj deponiji, prema uputama nadzornog inženjera. Rad obuhvaća površinski iskop određene debljine i njegovo prebacivanje u stalno ili privremeno odlagalište. Rad mora biti obavljen u skladu s projektom, propisima, programom kontrole i osiguranja kvalitete, organizacijom gradnje, zahtjevima nadzornog inženjera. Iskop se vrši isključivo strojno, a ručno jedino tamo gdje to strojevi nebi mogli obaviti na zadovoljavajući način.
Iskopani materijal treba odvesti u stalnu deponiju prethodno predviđene lokacije i oblika.
Debljina sloja iznosi do 30 cm.
Obračun se vrši po m</t>
    </r>
    <r>
      <rPr>
        <vertAlign val="superscript"/>
        <sz val="10"/>
        <rFont val="Arial"/>
        <family val="2"/>
        <charset val="238"/>
      </rPr>
      <t>3</t>
    </r>
    <r>
      <rPr>
        <sz val="10"/>
        <rFont val="Arial"/>
        <family val="2"/>
        <charset val="238"/>
      </rPr>
      <t xml:space="preserve"> stvarno iskopanog materijala, a jedinična cijena uključuje iskop, prebacivanje u deponiju sa razastiranjem i planiranjem, kao i sve ostalo prema važećim propisima za ovu stavku. 
</t>
    </r>
  </si>
  <si>
    <r>
      <rPr>
        <b/>
        <sz val="10"/>
        <rFont val="Arial"/>
        <family val="2"/>
        <charset val="238"/>
      </rPr>
      <t>Oblaganje separacijskim geotekstilom 300g/m</t>
    </r>
    <r>
      <rPr>
        <b/>
        <vertAlign val="superscript"/>
        <sz val="10"/>
        <rFont val="Arial"/>
        <family val="2"/>
        <charset val="238"/>
      </rPr>
      <t>2</t>
    </r>
    <r>
      <rPr>
        <b/>
        <sz val="10"/>
        <rFont val="Arial"/>
        <family val="2"/>
        <charset val="238"/>
      </rPr>
      <t xml:space="preserve">(OTU 2-08.4):
</t>
    </r>
    <r>
      <rPr>
        <sz val="10"/>
        <rFont val="Arial"/>
        <family val="2"/>
        <charset val="238"/>
      </rPr>
      <t>Nabava, doprema i polaganje separacijskog geotekstila 300g/m</t>
    </r>
    <r>
      <rPr>
        <vertAlign val="superscript"/>
        <sz val="10"/>
        <rFont val="Arial"/>
        <family val="2"/>
        <charset val="238"/>
      </rPr>
      <t>2</t>
    </r>
    <r>
      <rPr>
        <sz val="10"/>
        <rFont val="Arial"/>
        <family val="2"/>
        <charset val="238"/>
      </rPr>
      <t xml:space="preserve"> na preklop, za odvajanje sraslog tla od filterske ispune drenaže i zasipa nasipa od kamenog materijala iza vezne grede i po bokovima(pokosima) sve do gornje kote nosivog sloja od zrnatog kamenog materijala.
Obračun prema m</t>
    </r>
    <r>
      <rPr>
        <vertAlign val="superscript"/>
        <sz val="10"/>
        <rFont val="Arial"/>
        <family val="2"/>
        <charset val="238"/>
      </rPr>
      <t>2</t>
    </r>
    <r>
      <rPr>
        <sz val="10"/>
        <rFont val="Arial"/>
        <family val="2"/>
        <charset val="238"/>
      </rPr>
      <t xml:space="preserve"> ugrađenog geotekstila.</t>
    </r>
  </si>
  <si>
    <t>3.3.1.1.</t>
  </si>
  <si>
    <t>3.3.2.1.</t>
  </si>
  <si>
    <r>
      <rPr>
        <b/>
        <sz val="10"/>
        <rFont val="Arial"/>
        <family val="2"/>
        <charset val="238"/>
      </rPr>
      <t>Procjednice vezne grede:</t>
    </r>
    <r>
      <rPr>
        <sz val="10"/>
        <rFont val="Arial"/>
        <family val="2"/>
        <charset val="238"/>
      </rPr>
      <t xml:space="preserve">
Izrada procjednica od plastičnih cijevi DN75 mm na mjestima prema projektu ili prema uputama nadzornog inženjera, ali ne na većem razmaku od 2.5 m, s pažljivom ugradnjom naročito u vrijeme ugradnje betona kako nebi došlo do pomicanja, oštećenja i upitne protočnosti. U cijeni stavke je uključena nabava, doprema i ugradnja cijevi na tehnički ispravan način. 
Obračun po m' izvedenih procjednica.</t>
    </r>
  </si>
  <si>
    <r>
      <rPr>
        <b/>
        <sz val="10"/>
        <rFont val="Arial"/>
        <family val="2"/>
        <charset val="238"/>
      </rPr>
      <t xml:space="preserve">Izvedba podložnog betona drenaže:
</t>
    </r>
    <r>
      <rPr>
        <sz val="10"/>
        <rFont val="Arial"/>
        <family val="2"/>
        <charset val="238"/>
      </rPr>
      <t>Izvedba betonske podloge drenaže zida, debljine d=10cm, u poprečnom padu prema drenažnoj cijevi, od betona C16/20 na koju se polažu drenažne cijevi.
U cijenu uračunata nabava, doprema i ugradnja betona.
Obračun po m</t>
    </r>
    <r>
      <rPr>
        <vertAlign val="superscript"/>
        <sz val="10"/>
        <rFont val="Arial"/>
        <family val="2"/>
        <charset val="238"/>
      </rPr>
      <t>3</t>
    </r>
    <r>
      <rPr>
        <sz val="10"/>
        <rFont val="Arial"/>
        <family val="2"/>
        <charset val="238"/>
      </rPr>
      <t xml:space="preserve"> ugrađenog betona C16/20.</t>
    </r>
  </si>
  <si>
    <t>3.2.6.</t>
  </si>
  <si>
    <t>a) opločnici</t>
  </si>
  <si>
    <t>b) kamena sitnež</t>
  </si>
  <si>
    <t xml:space="preserve">Nabava, doprema i ugradnja betonskih opločnika dim. 20x10x6 cm na sloju debljine 5 cm od kamene sitneži granulacije 2-4cm. Opločnici moraju biti otporni na habanje, protuklizni i otporni na smrzavanje i soli.
Opločnike kod polaganja geometrijski složiti i poravnati, te nabiti odgovarajućom vibropločom za te namjene, a dodirne šupljine zapuniti finim kvarcnim pijeskom, uz polijevanje. Nakon 2-3 tjedna ponoviti postupak fugiranja. Rad obuhvaća dobavu materijala, niveliranje i planiranje podloge kamene sitneži,rezanje opločnika na potrebnu mjeru, postavljanje opločnika sa zbijanjem i ispunjavanjem reški.
Obračun po m2 opločnici, m3 kamena sitnež.
</t>
  </si>
  <si>
    <t>3.2.7.</t>
  </si>
  <si>
    <r>
      <rPr>
        <b/>
        <sz val="10"/>
        <color indexed="8"/>
        <rFont val="Arial"/>
        <family val="2"/>
        <charset val="238"/>
      </rPr>
      <t>Betonski rubnjaci (OTU 3-04.7.1.):</t>
    </r>
    <r>
      <rPr>
        <sz val="10"/>
        <color indexed="8"/>
        <rFont val="Arial"/>
        <family val="2"/>
        <charset val="238"/>
      </rPr>
      <t xml:space="preserve">
Stavka obuhvaća nabavu i ugradnju rubnjaka 50/8/20 na prethodno izvedenu podlogu od svježeg betona C12/15 prosječnog utruška 0,05 m3/m'. Beton ugrađenog rubnjaka mora biti klase C 40/45 –v/c faktor ispod 0,45, otporan na smrzavanje i soli za odmrzavanje. Stavka obuhvaća nabavu materijala, prijevoz, upotrebu opreme, te sav rad na izradi i ugradnji prefabriciranog rubnjaka uključujući pripremu podloge, njegu i zalijevanje reški cementnim mortom 1:4.
Obračun po m' kompletno ugrađenih rubnjaka.</t>
    </r>
  </si>
  <si>
    <r>
      <rPr>
        <b/>
        <sz val="10"/>
        <rFont val="Arial"/>
        <family val="2"/>
        <charset val="238"/>
      </rPr>
      <t>Iskop tla "C" kategorije(OTU 2-02.):</t>
    </r>
    <r>
      <rPr>
        <sz val="10"/>
        <rFont val="Arial"/>
        <family val="2"/>
        <charset val="238"/>
      </rPr>
      <t xml:space="preserve">
Ova stavka uključuje strojni iskop zemljanog materijala C kategorije, za potrebe uređenja staze ispred stambene građevine u dužini 10 m. 
Rad obuhvaća iskop i utovar na prijevozna sredstva.
Iskop se obavlja prema prema datim presjecima.
Obračun prema m</t>
    </r>
    <r>
      <rPr>
        <vertAlign val="superscript"/>
        <sz val="10"/>
        <rFont val="Arial"/>
        <family val="2"/>
        <charset val="238"/>
      </rPr>
      <t>3</t>
    </r>
    <r>
      <rPr>
        <sz val="10"/>
        <rFont val="Arial"/>
        <family val="2"/>
        <charset val="238"/>
      </rPr>
      <t xml:space="preserve"> iskopanog materijala u sraslom stanju.</t>
    </r>
  </si>
  <si>
    <r>
      <rPr>
        <b/>
        <sz val="10"/>
        <rFont val="Arial"/>
        <family val="2"/>
        <charset val="238"/>
      </rPr>
      <t>Uređenje temeljnog tla(OTU 2-08):</t>
    </r>
    <r>
      <rPr>
        <sz val="10"/>
        <rFont val="Arial"/>
        <family val="2"/>
        <charset val="238"/>
      </rPr>
      <t xml:space="preserve">
Uređenje temeljnog tla "C" kategorije ispod predviđenog nosivog sloja, mehaničkim zbijanjem, od zagatne stijene do obiteljske kuće u površini 135 m2 . Prije zbijanja površinu treba urediti u nagibu. Zbijanje temeljnog tla treba obavljati odgovarajućim strojevima do traženog stupnja zbijenosti Sz=97%, modul stišljivosti Ms=20MN/m². Obuhvaća čišćenje, planiranje, sušenje ili vlaženje i zbijanje. U stavku je uključeno i uređenje tla ispod pješačke staze u površini 10 m2.
Obračun po m</t>
    </r>
    <r>
      <rPr>
        <vertAlign val="superscript"/>
        <sz val="10"/>
        <rFont val="Arial"/>
        <family val="2"/>
        <charset val="238"/>
      </rPr>
      <t>2</t>
    </r>
    <r>
      <rPr>
        <sz val="10"/>
        <rFont val="Arial"/>
        <family val="2"/>
        <charset val="238"/>
      </rPr>
      <t xml:space="preserve"> uređenog temeljnog tla</t>
    </r>
  </si>
  <si>
    <r>
      <rPr>
        <b/>
        <sz val="10"/>
        <color indexed="8"/>
        <rFont val="Arial"/>
        <family val="2"/>
        <charset val="238"/>
      </rPr>
      <t>Izrada nosivog sloja od kamenitih materijala(OTU 5-01.):</t>
    </r>
    <r>
      <rPr>
        <sz val="10"/>
        <color indexed="8"/>
        <rFont val="Arial"/>
        <family val="2"/>
        <charset val="238"/>
      </rPr>
      <t xml:space="preserve">
Izrada nosivog sloja(Ms≥100 MN/m²) od drobljenog kamenog materijala, najvećeg zrna 63 mm, debljine 60 cm. U cijenu je uključena nabava materijala, utovar, prijevoz i ugradnja(strojno razastiranje, planiranje i zbijanje do traženog modula stišljivosti ili stupnja zbijenosti) na uređenu i preuzetu podlogu. U cijenu stavke uračunato i uređenje nosivog sloja pješačke staze u debljini 50 cm kojeg treba zbijati do modula stišljivosti Ms≥40 MN/m².
Obračun prema m</t>
    </r>
    <r>
      <rPr>
        <vertAlign val="superscript"/>
        <sz val="10"/>
        <color indexed="8"/>
        <rFont val="Arial"/>
        <family val="2"/>
        <charset val="238"/>
      </rPr>
      <t>3</t>
    </r>
    <r>
      <rPr>
        <sz val="10"/>
        <color indexed="8"/>
        <rFont val="Arial"/>
        <family val="2"/>
        <charset val="238"/>
      </rPr>
      <t xml:space="preserve"> ugrađenog i zbijenog materijala.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</si>
</sst>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0" formatCode="_-* #,##0.00\ &quot;kn&quot;_-;\-* #,##0.00\ &quot;kn&quot;_-;_-* &quot;-&quot;??\ &quot;kn&quot;_-;_-@_-"/>
    <numFmt numFmtId="171" formatCode="_-* #,##0.00\ _k_n_-;\-* #,##0.00\ _k_n_-;_-* &quot;-&quot;??\ _k_n_-;_-@_-"/>
    <numFmt numFmtId="172" formatCode="0.0"/>
    <numFmt numFmtId="173" formatCode="#,##0.00\ &quot;kn&quot;"/>
    <numFmt numFmtId="174" formatCode="#,##0.00\ _k_n"/>
  </numFmts>
  <fonts count="37" x14ac:knownFonts="1">
    <font>
      <sz val="11"/>
      <color theme="1"/>
      <name val="Calibri"/>
      <family val="2"/>
      <charset val="238"/>
      <scheme val="minor"/>
    </font>
    <font>
      <sz val="11"/>
      <color indexed="8"/>
      <name val="Calibri"/>
      <family val="2"/>
      <charset val="238"/>
    </font>
    <font>
      <b/>
      <sz val="12"/>
      <name val="Arial"/>
      <family val="2"/>
      <charset val="238"/>
    </font>
    <font>
      <b/>
      <sz val="8"/>
      <name val="Arial"/>
      <family val="2"/>
      <charset val="238"/>
    </font>
    <font>
      <b/>
      <sz val="10"/>
      <name val="Arial"/>
      <family val="2"/>
      <charset val="238"/>
    </font>
    <font>
      <b/>
      <sz val="10"/>
      <name val="Arial"/>
      <family val="2"/>
    </font>
    <font>
      <b/>
      <sz val="9"/>
      <name val="Arial"/>
      <family val="2"/>
      <charset val="238"/>
    </font>
    <font>
      <sz val="10"/>
      <color indexed="8"/>
      <name val="Arial"/>
      <family val="2"/>
      <charset val="238"/>
    </font>
    <font>
      <sz val="15"/>
      <color indexed="8"/>
      <name val="Arial"/>
      <family val="2"/>
      <charset val="238"/>
    </font>
    <font>
      <sz val="10"/>
      <name val="Arial"/>
      <family val="2"/>
      <charset val="238"/>
    </font>
    <font>
      <sz val="10"/>
      <name val="Arial"/>
      <family val="2"/>
    </font>
    <font>
      <b/>
      <sz val="10"/>
      <color indexed="8"/>
      <name val="Arial"/>
      <family val="2"/>
      <charset val="238"/>
    </font>
    <font>
      <b/>
      <sz val="13"/>
      <color indexed="8"/>
      <name val="Arial"/>
      <family val="2"/>
      <charset val="238"/>
    </font>
    <font>
      <vertAlign val="superscript"/>
      <sz val="10"/>
      <name val="Arial"/>
      <family val="2"/>
      <charset val="238"/>
    </font>
    <font>
      <sz val="11"/>
      <color indexed="8"/>
      <name val="Calibri"/>
      <family val="2"/>
      <charset val="238"/>
    </font>
    <font>
      <b/>
      <vertAlign val="superscript"/>
      <sz val="10"/>
      <name val="Arial"/>
      <family val="2"/>
      <charset val="238"/>
    </font>
    <font>
      <sz val="8"/>
      <name val="Calibri"/>
      <family val="2"/>
      <charset val="238"/>
    </font>
    <font>
      <b/>
      <sz val="12"/>
      <color indexed="60"/>
      <name val="Arial"/>
      <family val="2"/>
    </font>
    <font>
      <sz val="11"/>
      <color indexed="60"/>
      <name val="Calibri"/>
      <family val="2"/>
      <charset val="238"/>
    </font>
    <font>
      <b/>
      <sz val="10"/>
      <color indexed="60"/>
      <name val="Arial"/>
      <family val="2"/>
      <charset val="238"/>
    </font>
    <font>
      <b/>
      <sz val="11"/>
      <color indexed="60"/>
      <name val="Arial"/>
      <family val="2"/>
    </font>
    <font>
      <vertAlign val="superscript"/>
      <sz val="10"/>
      <color indexed="8"/>
      <name val="Arial"/>
      <family val="2"/>
      <charset val="238"/>
    </font>
    <font>
      <b/>
      <i/>
      <sz val="12"/>
      <name val="Arial"/>
      <family val="2"/>
      <charset val="238"/>
    </font>
    <font>
      <i/>
      <sz val="11"/>
      <color indexed="8"/>
      <name val="Calibri"/>
      <family val="2"/>
      <charset val="238"/>
    </font>
    <font>
      <sz val="11"/>
      <name val="Calibri"/>
      <family val="2"/>
      <charset val="238"/>
    </font>
    <font>
      <sz val="10"/>
      <name val="Symbol"/>
      <family val="1"/>
      <charset val="2"/>
    </font>
    <font>
      <sz val="10"/>
      <name val="Calibri"/>
      <family val="2"/>
      <charset val="238"/>
    </font>
    <font>
      <sz val="10"/>
      <color indexed="8"/>
      <name val="Calibri"/>
      <family val="2"/>
      <charset val="238"/>
    </font>
    <font>
      <vertAlign val="superscript"/>
      <sz val="10"/>
      <name val="Calibri"/>
      <family val="2"/>
      <charset val="238"/>
    </font>
    <font>
      <b/>
      <sz val="10"/>
      <name val="Calibri"/>
      <family val="2"/>
      <charset val="238"/>
    </font>
    <font>
      <b/>
      <sz val="9"/>
      <name val="Calibri"/>
      <family val="2"/>
      <charset val="238"/>
    </font>
    <font>
      <sz val="10"/>
      <color indexed="8"/>
      <name val="Arial"/>
      <family val="2"/>
      <charset val="238"/>
    </font>
    <font>
      <b/>
      <sz val="10"/>
      <color indexed="8"/>
      <name val="Arial"/>
      <family val="2"/>
      <charset val="238"/>
    </font>
    <font>
      <sz val="11"/>
      <name val="Calibri"/>
      <family val="2"/>
      <charset val="238"/>
      <scheme val="minor"/>
    </font>
    <font>
      <sz val="10"/>
      <color theme="1"/>
      <name val="Calibri"/>
      <family val="2"/>
      <charset val="238"/>
    </font>
    <font>
      <sz val="11"/>
      <color theme="1"/>
      <name val="Calibri"/>
      <family val="2"/>
      <charset val="238"/>
    </font>
    <font>
      <sz val="10"/>
      <color rgb="FF000000"/>
      <name val="Arial"/>
      <family val="2"/>
      <charset val="238"/>
    </font>
  </fonts>
  <fills count="3">
    <fill>
      <patternFill patternType="none"/>
    </fill>
    <fill>
      <patternFill patternType="gray125"/>
    </fill>
    <fill>
      <patternFill patternType="solid">
        <fgColor indexed="22"/>
        <bgColor indexed="64"/>
      </patternFill>
    </fill>
  </fills>
  <borders count="20">
    <border>
      <left/>
      <right/>
      <top/>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medium">
        <color indexed="64"/>
      </left>
      <right style="medium">
        <color indexed="64"/>
      </right>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top style="thick">
        <color indexed="64"/>
      </top>
      <bottom style="medium">
        <color indexed="64"/>
      </bottom>
      <diagonal/>
    </border>
    <border>
      <left/>
      <right style="medium">
        <color indexed="64"/>
      </right>
      <top style="thick">
        <color indexed="64"/>
      </top>
      <bottom style="medium">
        <color indexed="64"/>
      </bottom>
      <diagonal/>
    </border>
  </borders>
  <cellStyleXfs count="3">
    <xf numFmtId="0" fontId="0" fillId="0" borderId="0"/>
    <xf numFmtId="171" fontId="14" fillId="0" borderId="0" applyFont="0" applyFill="0" applyBorder="0" applyAlignment="0" applyProtection="0"/>
    <xf numFmtId="170" fontId="14" fillId="0" borderId="0" applyFont="0" applyFill="0" applyBorder="0" applyAlignment="0" applyProtection="0"/>
  </cellStyleXfs>
  <cellXfs count="134">
    <xf numFmtId="0" fontId="0" fillId="0" borderId="0" xfId="0"/>
    <xf numFmtId="0" fontId="2" fillId="0" borderId="0" xfId="0" applyFont="1" applyAlignment="1">
      <alignment horizontal="center" vertical="center" wrapText="1"/>
    </xf>
    <xf numFmtId="0" fontId="4" fillId="0" borderId="0" xfId="0" applyFont="1" applyAlignment="1">
      <alignment horizontal="center" vertical="top" wrapText="1"/>
    </xf>
    <xf numFmtId="0" fontId="5" fillId="0" borderId="0" xfId="0" applyFont="1" applyAlignment="1">
      <alignment horizontal="justify"/>
    </xf>
    <xf numFmtId="0" fontId="6" fillId="0" borderId="0" xfId="0" applyFont="1" applyAlignment="1">
      <alignment horizontal="center" vertical="center" wrapText="1"/>
    </xf>
    <xf numFmtId="0" fontId="7" fillId="0" borderId="0" xfId="0" applyFont="1" applyAlignment="1">
      <alignment horizontal="center" vertical="top"/>
    </xf>
    <xf numFmtId="0" fontId="0" fillId="0" borderId="0" xfId="0" applyAlignment="1">
      <alignment horizontal="center"/>
    </xf>
    <xf numFmtId="4" fontId="0" fillId="0" borderId="0" xfId="0" applyNumberFormat="1" applyAlignment="1">
      <alignment horizontal="right" vertical="center"/>
    </xf>
    <xf numFmtId="170" fontId="14" fillId="0" borderId="0" xfId="2"/>
    <xf numFmtId="0" fontId="9" fillId="0" borderId="0" xfId="0" applyFont="1" applyAlignment="1">
      <alignment horizontal="center" vertical="top"/>
    </xf>
    <xf numFmtId="0" fontId="9" fillId="0" borderId="0" xfId="0" applyFont="1" applyAlignment="1">
      <alignment horizontal="justify" vertical="top" wrapText="1"/>
    </xf>
    <xf numFmtId="0" fontId="10" fillId="0" borderId="0" xfId="0" applyFont="1" applyAlignment="1">
      <alignment horizontal="justify" vertical="top"/>
    </xf>
    <xf numFmtId="0" fontId="9" fillId="0" borderId="0" xfId="0" applyFont="1" applyAlignment="1">
      <alignment horizontal="justify"/>
    </xf>
    <xf numFmtId="0" fontId="9" fillId="0" borderId="0" xfId="0" applyFont="1" applyAlignment="1">
      <alignment horizontal="justify" wrapText="1"/>
    </xf>
    <xf numFmtId="0" fontId="11" fillId="0" borderId="0" xfId="0" applyFont="1" applyAlignment="1">
      <alignment horizontal="center" vertical="top"/>
    </xf>
    <xf numFmtId="0" fontId="9" fillId="0" borderId="0" xfId="0" applyFont="1" applyAlignment="1">
      <alignment horizontal="justify" vertical="top"/>
    </xf>
    <xf numFmtId="0" fontId="0" fillId="0" borderId="0" xfId="0"/>
    <xf numFmtId="0" fontId="8" fillId="0" borderId="0" xfId="0" applyFont="1"/>
    <xf numFmtId="0" fontId="0" fillId="0" borderId="0" xfId="0" applyAlignment="1">
      <alignment horizontal="center"/>
    </xf>
    <xf numFmtId="4" fontId="0" fillId="0" borderId="0" xfId="0" applyNumberFormat="1" applyAlignment="1">
      <alignment horizontal="right" vertical="center"/>
    </xf>
    <xf numFmtId="0" fontId="9" fillId="0" borderId="0" xfId="0" applyFont="1" applyAlignment="1">
      <alignment horizontal="left" wrapText="1"/>
    </xf>
    <xf numFmtId="0" fontId="12" fillId="0" borderId="0" xfId="0" applyFont="1"/>
    <xf numFmtId="0" fontId="9" fillId="0" borderId="0" xfId="0" applyFont="1" applyAlignment="1">
      <alignment horizontal="left" vertical="top" wrapText="1"/>
    </xf>
    <xf numFmtId="0" fontId="13" fillId="0" borderId="0" xfId="0" applyFont="1" applyAlignment="1">
      <alignment horizontal="center" vertical="top"/>
    </xf>
    <xf numFmtId="0" fontId="13" fillId="0" borderId="0" xfId="0" applyFont="1" applyAlignment="1">
      <alignment horizontal="justify"/>
    </xf>
    <xf numFmtId="0" fontId="4" fillId="0" borderId="0" xfId="0" applyFont="1" applyAlignment="1">
      <alignment horizontal="center" vertical="top"/>
    </xf>
    <xf numFmtId="0" fontId="2" fillId="0" borderId="0" xfId="0" applyFont="1" applyAlignment="1">
      <alignment vertical="center"/>
    </xf>
    <xf numFmtId="0" fontId="0" fillId="0" borderId="0" xfId="0" applyAlignment="1">
      <alignment vertical="center"/>
    </xf>
    <xf numFmtId="0" fontId="11" fillId="0" borderId="0" xfId="0" applyFont="1"/>
    <xf numFmtId="0" fontId="0" fillId="0" borderId="0" xfId="0"/>
    <xf numFmtId="0" fontId="0" fillId="0" borderId="1" xfId="0" applyBorder="1"/>
    <xf numFmtId="170" fontId="0" fillId="0" borderId="1" xfId="0" applyNumberFormat="1" applyBorder="1"/>
    <xf numFmtId="170" fontId="18" fillId="0" borderId="1" xfId="0" applyNumberFormat="1" applyFont="1" applyBorder="1"/>
    <xf numFmtId="0" fontId="19" fillId="0" borderId="0" xfId="0" applyFont="1" applyAlignment="1">
      <alignment horizontal="center" vertical="top" wrapText="1"/>
    </xf>
    <xf numFmtId="0" fontId="9" fillId="0" borderId="2" xfId="0" applyFont="1" applyBorder="1" applyAlignment="1">
      <alignment horizontal="center" vertical="top"/>
    </xf>
    <xf numFmtId="0" fontId="9" fillId="0" borderId="2" xfId="0" applyFont="1" applyBorder="1" applyAlignment="1">
      <alignment horizontal="justify" wrapText="1"/>
    </xf>
    <xf numFmtId="14" fontId="7" fillId="0" borderId="0" xfId="0" applyNumberFormat="1" applyFont="1" applyAlignment="1">
      <alignment horizontal="center" vertical="top"/>
    </xf>
    <xf numFmtId="0" fontId="9" fillId="0" borderId="0" xfId="0" applyFont="1" applyAlignment="1">
      <alignment horizontal="justify" vertical="center" wrapText="1"/>
    </xf>
    <xf numFmtId="14" fontId="9" fillId="0" borderId="0" xfId="0" applyNumberFormat="1" applyFont="1" applyAlignment="1">
      <alignment horizontal="center" vertical="top"/>
    </xf>
    <xf numFmtId="170" fontId="1" fillId="0" borderId="0" xfId="2" applyFont="1"/>
    <xf numFmtId="16" fontId="10" fillId="0" borderId="0" xfId="0" applyNumberFormat="1" applyFont="1" applyAlignment="1">
      <alignment horizontal="center" vertical="top"/>
    </xf>
    <xf numFmtId="0" fontId="0" fillId="0" borderId="3" xfId="0" applyBorder="1"/>
    <xf numFmtId="170" fontId="0" fillId="0" borderId="4" xfId="0" applyNumberFormat="1" applyBorder="1"/>
    <xf numFmtId="0" fontId="0" fillId="0" borderId="5" xfId="0" applyBorder="1"/>
    <xf numFmtId="0" fontId="3" fillId="2" borderId="6" xfId="0" applyFont="1" applyFill="1" applyBorder="1" applyAlignment="1">
      <alignment horizontal="center" vertical="top" wrapText="1"/>
    </xf>
    <xf numFmtId="0" fontId="3" fillId="2" borderId="7" xfId="0" applyFont="1" applyFill="1" applyBorder="1" applyAlignment="1">
      <alignment horizontal="center" vertical="center" wrapText="1"/>
    </xf>
    <xf numFmtId="4" fontId="3" fillId="2" borderId="7" xfId="0" applyNumberFormat="1" applyFont="1" applyFill="1" applyBorder="1" applyAlignment="1">
      <alignment horizontal="center" vertical="center" wrapText="1"/>
    </xf>
    <xf numFmtId="170" fontId="3" fillId="2" borderId="7" xfId="2" applyFont="1" applyFill="1" applyBorder="1" applyAlignment="1">
      <alignment horizontal="center" vertical="center" wrapText="1"/>
    </xf>
    <xf numFmtId="170" fontId="3" fillId="2" borderId="8" xfId="2" applyFont="1" applyFill="1" applyBorder="1" applyAlignment="1">
      <alignment horizontal="center" vertical="center" wrapText="1"/>
    </xf>
    <xf numFmtId="170" fontId="0" fillId="0" borderId="9" xfId="0" applyNumberFormat="1" applyBorder="1"/>
    <xf numFmtId="0" fontId="0" fillId="0" borderId="4" xfId="0" applyBorder="1"/>
    <xf numFmtId="0" fontId="17" fillId="0" borderId="0" xfId="0" applyFont="1" applyAlignment="1">
      <alignment horizontal="justify" vertical="center"/>
    </xf>
    <xf numFmtId="0" fontId="11" fillId="0" borderId="0" xfId="0" applyFont="1" applyAlignment="1">
      <alignment vertical="center"/>
    </xf>
    <xf numFmtId="0" fontId="9" fillId="0" borderId="0" xfId="0" applyFont="1" applyAlignment="1">
      <alignment horizontal="justify" vertical="center"/>
    </xf>
    <xf numFmtId="0" fontId="7" fillId="0" borderId="0" xfId="0" applyFont="1" applyAlignment="1">
      <alignment vertical="center"/>
    </xf>
    <xf numFmtId="0" fontId="4" fillId="0" borderId="0" xfId="0" applyFont="1" applyAlignment="1">
      <alignment horizontal="justify" vertical="center" wrapText="1"/>
    </xf>
    <xf numFmtId="0" fontId="4" fillId="0" borderId="0" xfId="0" quotePrefix="1" applyFont="1" applyAlignment="1">
      <alignment horizontal="justify" vertical="center" wrapText="1"/>
    </xf>
    <xf numFmtId="0" fontId="7" fillId="0" borderId="0" xfId="0" applyFont="1" applyAlignment="1">
      <alignment vertical="center" wrapText="1"/>
    </xf>
    <xf numFmtId="0" fontId="20" fillId="0" borderId="0" xfId="0" applyFont="1" applyAlignment="1">
      <alignment horizontal="justify" vertical="center"/>
    </xf>
    <xf numFmtId="0" fontId="4" fillId="0" borderId="0" xfId="0" applyFont="1" applyAlignment="1">
      <alignment horizontal="justify" vertical="center"/>
    </xf>
    <xf numFmtId="0" fontId="7" fillId="0" borderId="0" xfId="0" applyFont="1" applyAlignment="1">
      <alignment horizontal="justify" vertical="center" wrapText="1"/>
    </xf>
    <xf numFmtId="0" fontId="5" fillId="0" borderId="0" xfId="0" applyFont="1" applyAlignment="1">
      <alignment horizontal="justify" vertical="center"/>
    </xf>
    <xf numFmtId="0" fontId="9" fillId="0" borderId="0" xfId="0" applyFont="1" applyAlignment="1">
      <alignment vertical="center" wrapText="1"/>
    </xf>
    <xf numFmtId="0" fontId="33" fillId="0" borderId="0" xfId="0" applyFont="1"/>
    <xf numFmtId="16" fontId="10" fillId="0" borderId="0" xfId="0" applyNumberFormat="1" applyFont="1" applyAlignment="1">
      <alignment horizontal="center" vertical="center"/>
    </xf>
    <xf numFmtId="0" fontId="10" fillId="0" borderId="0" xfId="0" applyFont="1" applyAlignment="1">
      <alignment horizontal="center" vertical="top"/>
    </xf>
    <xf numFmtId="170" fontId="18" fillId="0" borderId="0" xfId="0" applyNumberFormat="1" applyFont="1" applyBorder="1"/>
    <xf numFmtId="0" fontId="4" fillId="0" borderId="0" xfId="0" applyFont="1" applyAlignment="1">
      <alignment horizontal="justify" vertical="top" wrapText="1"/>
    </xf>
    <xf numFmtId="0" fontId="7" fillId="0" borderId="0" xfId="0" applyFont="1" applyAlignment="1">
      <alignment horizontal="justify" vertical="top" wrapText="1"/>
    </xf>
    <xf numFmtId="0" fontId="26" fillId="0" borderId="0" xfId="0" applyFont="1" applyAlignment="1">
      <alignment horizontal="center"/>
    </xf>
    <xf numFmtId="4" fontId="34" fillId="0" borderId="0" xfId="0" applyNumberFormat="1" applyFont="1"/>
    <xf numFmtId="170" fontId="27" fillId="0" borderId="0" xfId="2" applyFont="1"/>
    <xf numFmtId="0" fontId="34" fillId="0" borderId="0" xfId="0" applyFont="1" applyAlignment="1">
      <alignment horizontal="center"/>
    </xf>
    <xf numFmtId="4" fontId="34" fillId="0" borderId="0" xfId="0" applyNumberFormat="1" applyFont="1" applyAlignment="1">
      <alignment horizontal="right" vertical="center"/>
    </xf>
    <xf numFmtId="0" fontId="27" fillId="0" borderId="0" xfId="0" applyFont="1" applyAlignment="1">
      <alignment horizontal="right"/>
    </xf>
    <xf numFmtId="171" fontId="27" fillId="0" borderId="0" xfId="1" applyFont="1" applyAlignment="1">
      <alignment horizontal="right" wrapText="1"/>
    </xf>
    <xf numFmtId="4" fontId="26" fillId="0" borderId="0" xfId="0" applyNumberFormat="1" applyFont="1"/>
    <xf numFmtId="170" fontId="26" fillId="0" borderId="0" xfId="2" applyFont="1"/>
    <xf numFmtId="0" fontId="29" fillId="0" borderId="0" xfId="0" applyFont="1" applyAlignment="1">
      <alignment horizontal="center" vertical="center" wrapText="1"/>
    </xf>
    <xf numFmtId="170" fontId="29" fillId="0" borderId="0" xfId="2" applyFont="1" applyAlignment="1">
      <alignment horizontal="center" vertical="center" wrapText="1"/>
    </xf>
    <xf numFmtId="0" fontId="26" fillId="0" borderId="0" xfId="0" applyFont="1" applyAlignment="1">
      <alignment horizontal="justify"/>
    </xf>
    <xf numFmtId="172" fontId="34" fillId="0" borderId="0" xfId="0" applyNumberFormat="1" applyFont="1" applyAlignment="1">
      <alignment horizontal="right"/>
    </xf>
    <xf numFmtId="0" fontId="34" fillId="0" borderId="0" xfId="0" applyFont="1"/>
    <xf numFmtId="172" fontId="34" fillId="0" borderId="0" xfId="0" applyNumberFormat="1" applyFont="1" applyAlignment="1">
      <alignment horizontal="right" vertical="center"/>
    </xf>
    <xf numFmtId="4" fontId="34" fillId="0" borderId="0" xfId="0" applyNumberFormat="1" applyFont="1" applyAlignment="1">
      <alignment horizontal="right"/>
    </xf>
    <xf numFmtId="174" fontId="27" fillId="0" borderId="0" xfId="2" applyNumberFormat="1" applyFont="1"/>
    <xf numFmtId="0" fontId="26" fillId="0" borderId="0" xfId="0" applyFont="1"/>
    <xf numFmtId="0" fontId="26" fillId="0" borderId="2" xfId="0" applyFont="1" applyBorder="1" applyAlignment="1">
      <alignment horizontal="center"/>
    </xf>
    <xf numFmtId="4" fontId="35" fillId="0" borderId="2" xfId="0" applyNumberFormat="1" applyFont="1" applyBorder="1" applyAlignment="1">
      <alignment horizontal="right"/>
    </xf>
    <xf numFmtId="170" fontId="1" fillId="0" borderId="2" xfId="2" applyFont="1" applyBorder="1"/>
    <xf numFmtId="0" fontId="35" fillId="0" borderId="0" xfId="0" applyFont="1" applyAlignment="1">
      <alignment horizontal="center"/>
    </xf>
    <xf numFmtId="4" fontId="35" fillId="0" borderId="0" xfId="0" applyNumberFormat="1" applyFont="1" applyAlignment="1">
      <alignment horizontal="right" vertical="center"/>
    </xf>
    <xf numFmtId="0" fontId="26" fillId="0" borderId="0" xfId="0" applyFont="1" applyAlignment="1">
      <alignment horizontal="right"/>
    </xf>
    <xf numFmtId="0" fontId="26" fillId="0" borderId="10" xfId="0" applyFont="1" applyBorder="1" applyAlignment="1">
      <alignment horizontal="right"/>
    </xf>
    <xf numFmtId="170" fontId="1" fillId="0" borderId="10" xfId="2" applyFont="1" applyBorder="1"/>
    <xf numFmtId="4" fontId="29" fillId="0" borderId="0" xfId="0" applyNumberFormat="1" applyFont="1" applyAlignment="1">
      <alignment horizontal="center" vertical="center" wrapText="1"/>
    </xf>
    <xf numFmtId="0" fontId="35" fillId="0" borderId="0" xfId="0" applyFont="1"/>
    <xf numFmtId="170" fontId="35" fillId="0" borderId="0" xfId="0" applyNumberFormat="1" applyFont="1"/>
    <xf numFmtId="0" fontId="24" fillId="0" borderId="0" xfId="0" applyFont="1"/>
    <xf numFmtId="173" fontId="35" fillId="0" borderId="0" xfId="0" applyNumberFormat="1" applyFont="1"/>
    <xf numFmtId="4" fontId="35" fillId="0" borderId="0" xfId="0" applyNumberFormat="1" applyFont="1"/>
    <xf numFmtId="0" fontId="30" fillId="0" borderId="0" xfId="0" applyFont="1" applyAlignment="1">
      <alignment horizontal="center" vertical="center" wrapText="1"/>
    </xf>
    <xf numFmtId="4" fontId="30" fillId="0" borderId="0" xfId="0" applyNumberFormat="1" applyFont="1" applyAlignment="1">
      <alignment horizontal="center" vertical="center" wrapText="1"/>
    </xf>
    <xf numFmtId="170" fontId="30" fillId="0" borderId="0" xfId="2" applyFont="1" applyAlignment="1">
      <alignment horizontal="center" vertical="center" wrapText="1"/>
    </xf>
    <xf numFmtId="0" fontId="26" fillId="0" borderId="0" xfId="0" applyFont="1" applyAlignment="1">
      <alignment horizontal="justify" vertical="top"/>
    </xf>
    <xf numFmtId="4" fontId="35" fillId="0" borderId="0" xfId="0" applyNumberFormat="1" applyFont="1" applyAlignment="1">
      <alignment horizontal="right"/>
    </xf>
    <xf numFmtId="170" fontId="26" fillId="0" borderId="0" xfId="2" applyFont="1" applyAlignment="1">
      <alignment horizontal="justify"/>
    </xf>
    <xf numFmtId="170" fontId="26" fillId="0" borderId="0" xfId="2" applyFont="1" applyAlignment="1">
      <alignment horizontal="justify" vertical="top"/>
    </xf>
    <xf numFmtId="173" fontId="18" fillId="0" borderId="1" xfId="0" applyNumberFormat="1" applyFont="1" applyBorder="1"/>
    <xf numFmtId="173" fontId="18" fillId="0" borderId="0" xfId="0" applyNumberFormat="1" applyFont="1" applyBorder="1"/>
    <xf numFmtId="0" fontId="0" fillId="0" borderId="1" xfId="0" applyBorder="1"/>
    <xf numFmtId="0" fontId="0" fillId="0" borderId="9" xfId="0" applyBorder="1"/>
    <xf numFmtId="14" fontId="0" fillId="0" borderId="1" xfId="0" applyNumberFormat="1" applyBorder="1"/>
    <xf numFmtId="0" fontId="0" fillId="0" borderId="1" xfId="0" applyBorder="1"/>
    <xf numFmtId="0" fontId="0" fillId="0" borderId="3" xfId="0" applyBorder="1"/>
    <xf numFmtId="0" fontId="0" fillId="0" borderId="5" xfId="0" applyBorder="1"/>
    <xf numFmtId="0" fontId="36" fillId="0" borderId="0" xfId="0" applyFont="1" applyAlignment="1">
      <alignment horizontal="justify" vertical="center" wrapText="1"/>
    </xf>
    <xf numFmtId="0" fontId="2" fillId="0" borderId="11" xfId="0" applyFont="1" applyBorder="1" applyAlignment="1">
      <alignment horizontal="center" vertical="center" wrapText="1"/>
    </xf>
    <xf numFmtId="0" fontId="22" fillId="0" borderId="12" xfId="0" applyFont="1" applyBorder="1" applyAlignment="1">
      <alignment horizontal="left" vertical="center" wrapText="1"/>
    </xf>
    <xf numFmtId="0" fontId="23" fillId="0" borderId="13" xfId="0" applyFont="1" applyBorder="1" applyAlignment="1">
      <alignment horizontal="left" vertical="center" wrapText="1"/>
    </xf>
    <xf numFmtId="0" fontId="23" fillId="0" borderId="14" xfId="0" applyFont="1" applyBorder="1" applyAlignment="1">
      <alignment horizontal="left" vertical="center" wrapText="1"/>
    </xf>
    <xf numFmtId="0" fontId="0" fillId="0" borderId="3" xfId="0" applyBorder="1"/>
    <xf numFmtId="0" fontId="0" fillId="0" borderId="5" xfId="0" applyBorder="1"/>
    <xf numFmtId="0" fontId="0" fillId="0" borderId="15" xfId="0" applyBorder="1"/>
    <xf numFmtId="0" fontId="0" fillId="0" borderId="16" xfId="0" applyBorder="1"/>
    <xf numFmtId="0" fontId="0" fillId="0" borderId="17" xfId="0" applyBorder="1"/>
    <xf numFmtId="0" fontId="0" fillId="0" borderId="3" xfId="0" applyBorder="1" applyAlignment="1">
      <alignment horizontal="right"/>
    </xf>
    <xf numFmtId="0" fontId="0" fillId="0" borderId="5" xfId="0" applyBorder="1" applyAlignment="1">
      <alignment horizontal="right"/>
    </xf>
    <xf numFmtId="0" fontId="0" fillId="0" borderId="1" xfId="0" applyBorder="1" applyAlignment="1">
      <alignment horizontal="right"/>
    </xf>
    <xf numFmtId="0" fontId="0" fillId="0" borderId="1" xfId="0" applyBorder="1"/>
    <xf numFmtId="0" fontId="0" fillId="0" borderId="18" xfId="0" applyBorder="1"/>
    <xf numFmtId="0" fontId="0" fillId="0" borderId="19" xfId="0" applyBorder="1"/>
    <xf numFmtId="14" fontId="0" fillId="0" borderId="3" xfId="0" applyNumberFormat="1" applyBorder="1"/>
    <xf numFmtId="14" fontId="0" fillId="0" borderId="5" xfId="0" applyNumberFormat="1" applyBorder="1"/>
  </cellXfs>
  <cellStyles count="3">
    <cellStyle name="Comma" xfId="1" builtinId="3"/>
    <cellStyle name="Currency" xfId="2"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2"/>
  <sheetViews>
    <sheetView tabSelected="1" zoomScale="115" zoomScaleNormal="115" zoomScaleSheetLayoutView="115" workbookViewId="0">
      <selection activeCell="J4" sqref="J4"/>
    </sheetView>
  </sheetViews>
  <sheetFormatPr baseColWidth="10" defaultRowHeight="15" x14ac:dyDescent="0.2"/>
  <cols>
    <col min="1" max="1" width="9.1640625" style="9" customWidth="1"/>
    <col min="2" max="2" width="60.6640625" customWidth="1"/>
    <col min="3" max="3" width="9.1640625" style="6" customWidth="1"/>
    <col min="4" max="4" width="9.1640625" style="7" customWidth="1"/>
    <col min="5" max="5" width="15.6640625" style="8" customWidth="1"/>
    <col min="6" max="6" width="16.33203125" style="8" bestFit="1" customWidth="1"/>
    <col min="7" max="8" width="15" bestFit="1" customWidth="1"/>
    <col min="9" max="9" width="8.83203125" customWidth="1"/>
    <col min="10" max="10" width="34.1640625" customWidth="1"/>
    <col min="11" max="256" width="8.83203125" customWidth="1"/>
  </cols>
  <sheetData>
    <row r="1" spans="1:10" ht="55" customHeight="1" x14ac:dyDescent="0.2">
      <c r="A1" s="117" t="s">
        <v>105</v>
      </c>
      <c r="B1" s="117"/>
      <c r="C1" s="117"/>
      <c r="D1" s="117"/>
      <c r="E1" s="117"/>
      <c r="F1" s="117"/>
    </row>
    <row r="2" spans="1:10" ht="233.25" customHeight="1" thickBot="1" x14ac:dyDescent="0.25">
      <c r="A2" s="118" t="s">
        <v>101</v>
      </c>
      <c r="B2" s="119"/>
      <c r="C2" s="119"/>
      <c r="D2" s="119"/>
      <c r="E2" s="119"/>
      <c r="F2" s="120"/>
    </row>
    <row r="3" spans="1:10" ht="25.5" customHeight="1" thickTop="1" thickBot="1" x14ac:dyDescent="0.25">
      <c r="A3" s="44" t="s">
        <v>24</v>
      </c>
      <c r="B3" s="45" t="s">
        <v>25</v>
      </c>
      <c r="C3" s="45" t="s">
        <v>26</v>
      </c>
      <c r="D3" s="46" t="s">
        <v>27</v>
      </c>
      <c r="E3" s="47" t="s">
        <v>28</v>
      </c>
      <c r="F3" s="48" t="s">
        <v>29</v>
      </c>
    </row>
    <row r="4" spans="1:10" ht="19" thickTop="1" thickBot="1" x14ac:dyDescent="0.25">
      <c r="A4" s="33" t="s">
        <v>35</v>
      </c>
      <c r="B4" s="51" t="s">
        <v>30</v>
      </c>
      <c r="C4" s="78"/>
      <c r="D4" s="95"/>
      <c r="E4" s="79"/>
      <c r="F4" s="79"/>
      <c r="G4" s="96"/>
      <c r="H4" s="96"/>
      <c r="I4" s="96"/>
      <c r="J4" s="32">
        <f>H5+H12+H15+H20+H26+H50</f>
        <v>0</v>
      </c>
    </row>
    <row r="5" spans="1:10" ht="16" thickBot="1" x14ac:dyDescent="0.25">
      <c r="A5" s="5" t="s">
        <v>36</v>
      </c>
      <c r="B5" s="52" t="s">
        <v>37</v>
      </c>
      <c r="C5" s="72"/>
      <c r="D5" s="73"/>
      <c r="E5" s="71"/>
      <c r="F5" s="71"/>
      <c r="G5" s="97">
        <f>F7+F8+F10</f>
        <v>0</v>
      </c>
      <c r="H5" s="32">
        <f>G5</f>
        <v>0</v>
      </c>
      <c r="I5" s="96"/>
      <c r="J5" s="96"/>
    </row>
    <row r="6" spans="1:10" ht="95.25" customHeight="1" x14ac:dyDescent="0.2">
      <c r="A6" s="9" t="s">
        <v>38</v>
      </c>
      <c r="B6" s="37" t="s">
        <v>102</v>
      </c>
      <c r="C6" s="69"/>
      <c r="D6" s="70"/>
      <c r="E6" s="71"/>
      <c r="F6" s="71"/>
      <c r="G6" s="96"/>
      <c r="H6" s="96"/>
      <c r="I6" s="96"/>
      <c r="J6" s="96"/>
    </row>
    <row r="7" spans="1:10" ht="15" customHeight="1" x14ac:dyDescent="0.2">
      <c r="B7" s="53" t="s">
        <v>31</v>
      </c>
      <c r="C7" s="69" t="s">
        <v>32</v>
      </c>
      <c r="D7" s="70">
        <v>8</v>
      </c>
      <c r="E7" s="71"/>
      <c r="F7" s="71">
        <f>D7*E7</f>
        <v>0</v>
      </c>
      <c r="G7" s="96"/>
      <c r="H7" s="96"/>
      <c r="I7" s="96"/>
      <c r="J7" s="96"/>
    </row>
    <row r="8" spans="1:10" ht="15.75" customHeight="1" x14ac:dyDescent="0.2">
      <c r="B8" s="53" t="s">
        <v>73</v>
      </c>
      <c r="C8" s="69" t="s">
        <v>143</v>
      </c>
      <c r="D8" s="70">
        <v>15</v>
      </c>
      <c r="E8" s="71"/>
      <c r="F8" s="71">
        <f>D8*E8</f>
        <v>0</v>
      </c>
      <c r="G8" s="96"/>
      <c r="H8" s="96"/>
      <c r="I8" s="96"/>
      <c r="J8" s="96"/>
    </row>
    <row r="9" spans="1:10" ht="12.75" customHeight="1" x14ac:dyDescent="0.2">
      <c r="A9" s="5"/>
      <c r="B9" s="54"/>
      <c r="C9" s="72"/>
      <c r="D9" s="73"/>
      <c r="E9" s="71"/>
      <c r="F9" s="71"/>
      <c r="G9" s="96"/>
      <c r="H9" s="96"/>
      <c r="I9" s="96"/>
      <c r="J9" s="96"/>
    </row>
    <row r="10" spans="1:10" ht="112" x14ac:dyDescent="0.2">
      <c r="A10" s="9" t="s">
        <v>11</v>
      </c>
      <c r="B10" s="37" t="s">
        <v>12</v>
      </c>
      <c r="C10" s="69" t="s">
        <v>33</v>
      </c>
      <c r="D10" s="70">
        <v>1</v>
      </c>
      <c r="E10" s="71"/>
      <c r="F10" s="71">
        <f>D10*E10</f>
        <v>0</v>
      </c>
      <c r="G10" s="96"/>
      <c r="H10" s="96"/>
      <c r="I10" s="96"/>
      <c r="J10" s="96"/>
    </row>
    <row r="11" spans="1:10" ht="16" thickBot="1" x14ac:dyDescent="0.25">
      <c r="B11" s="37"/>
      <c r="C11" s="69"/>
      <c r="D11" s="70"/>
      <c r="E11" s="71"/>
      <c r="F11" s="71"/>
      <c r="G11" s="96"/>
      <c r="H11" s="96"/>
      <c r="I11" s="96"/>
      <c r="J11" s="96"/>
    </row>
    <row r="12" spans="1:10" ht="12.75" customHeight="1" thickBot="1" x14ac:dyDescent="0.25">
      <c r="A12" s="5" t="s">
        <v>39</v>
      </c>
      <c r="B12" s="52" t="s">
        <v>75</v>
      </c>
      <c r="C12" s="69"/>
      <c r="D12" s="74"/>
      <c r="E12" s="75"/>
      <c r="F12" s="71"/>
      <c r="G12" s="97">
        <f>F13</f>
        <v>0</v>
      </c>
      <c r="H12" s="32">
        <f>G12</f>
        <v>0</v>
      </c>
      <c r="I12" s="96"/>
      <c r="J12" s="96"/>
    </row>
    <row r="13" spans="1:10" ht="56" x14ac:dyDescent="0.2">
      <c r="A13" s="5" t="s">
        <v>40</v>
      </c>
      <c r="B13" s="55" t="s">
        <v>77</v>
      </c>
      <c r="C13" s="69" t="s">
        <v>33</v>
      </c>
      <c r="D13" s="70">
        <v>1</v>
      </c>
      <c r="E13" s="71"/>
      <c r="F13" s="71">
        <f>D13*E13</f>
        <v>0</v>
      </c>
      <c r="G13" s="96"/>
      <c r="H13" s="96"/>
      <c r="I13" s="96"/>
      <c r="J13" s="96"/>
    </row>
    <row r="14" spans="1:10" ht="16" thickBot="1" x14ac:dyDescent="0.25">
      <c r="A14" s="5"/>
      <c r="B14" s="55"/>
      <c r="C14" s="69"/>
      <c r="D14" s="74"/>
      <c r="E14" s="75"/>
      <c r="F14" s="71"/>
      <c r="G14" s="96"/>
      <c r="H14" s="96"/>
      <c r="I14" s="96"/>
      <c r="J14" s="96"/>
    </row>
    <row r="15" spans="1:10" ht="16" thickBot="1" x14ac:dyDescent="0.25">
      <c r="A15" s="5" t="s">
        <v>43</v>
      </c>
      <c r="B15" s="52" t="s">
        <v>42</v>
      </c>
      <c r="C15" s="72"/>
      <c r="D15" s="73"/>
      <c r="E15" s="71"/>
      <c r="F15" s="71"/>
      <c r="G15" s="97">
        <f>F16+F18</f>
        <v>0</v>
      </c>
      <c r="H15" s="32">
        <f>G15</f>
        <v>0</v>
      </c>
      <c r="I15" s="96"/>
      <c r="J15" s="96"/>
    </row>
    <row r="16" spans="1:10" ht="98" x14ac:dyDescent="0.2">
      <c r="A16" s="5" t="s">
        <v>44</v>
      </c>
      <c r="B16" s="55" t="s">
        <v>100</v>
      </c>
      <c r="C16" s="69" t="s">
        <v>33</v>
      </c>
      <c r="D16" s="76">
        <v>1</v>
      </c>
      <c r="E16" s="71"/>
      <c r="F16" s="71">
        <f>D16*E16</f>
        <v>0</v>
      </c>
      <c r="G16" s="96"/>
      <c r="H16" s="96"/>
      <c r="I16" s="96"/>
      <c r="J16" s="96"/>
    </row>
    <row r="17" spans="1:10" ht="12.75" customHeight="1" x14ac:dyDescent="0.2">
      <c r="A17" s="5"/>
      <c r="B17" s="54"/>
      <c r="C17" s="72"/>
      <c r="D17" s="73"/>
      <c r="E17" s="71"/>
      <c r="F17" s="71"/>
      <c r="G17" s="96"/>
      <c r="H17" s="96"/>
      <c r="I17" s="96"/>
      <c r="J17" s="96"/>
    </row>
    <row r="18" spans="1:10" ht="42" x14ac:dyDescent="0.2">
      <c r="A18" s="5" t="s">
        <v>79</v>
      </c>
      <c r="B18" s="55" t="s">
        <v>7</v>
      </c>
      <c r="C18" s="69" t="s">
        <v>33</v>
      </c>
      <c r="D18" s="76">
        <v>1</v>
      </c>
      <c r="E18" s="71"/>
      <c r="F18" s="71">
        <f>D18*E18</f>
        <v>0</v>
      </c>
      <c r="G18" s="96"/>
      <c r="H18" s="96"/>
      <c r="I18" s="96"/>
      <c r="J18" s="96"/>
    </row>
    <row r="19" spans="1:10" ht="16" thickBot="1" x14ac:dyDescent="0.25">
      <c r="A19" s="5"/>
      <c r="B19" s="55"/>
      <c r="C19" s="69"/>
      <c r="D19" s="76"/>
      <c r="E19" s="71"/>
      <c r="F19" s="71"/>
      <c r="G19" s="96"/>
      <c r="H19" s="96"/>
      <c r="I19" s="96"/>
      <c r="J19" s="96"/>
    </row>
    <row r="20" spans="1:10" ht="16" thickBot="1" x14ac:dyDescent="0.25">
      <c r="A20" s="5" t="s">
        <v>74</v>
      </c>
      <c r="B20" s="52" t="s">
        <v>78</v>
      </c>
      <c r="C20" s="72"/>
      <c r="D20" s="73"/>
      <c r="E20" s="71"/>
      <c r="F20" s="71"/>
      <c r="G20" s="97">
        <f>F22+F23+F24</f>
        <v>0</v>
      </c>
      <c r="H20" s="32">
        <f>G20</f>
        <v>0</v>
      </c>
      <c r="I20" s="96"/>
      <c r="J20" s="96"/>
    </row>
    <row r="21" spans="1:10" ht="98" x14ac:dyDescent="0.2">
      <c r="A21" s="5" t="s">
        <v>76</v>
      </c>
      <c r="B21" s="55" t="s">
        <v>16</v>
      </c>
      <c r="C21" s="69"/>
      <c r="D21" s="76"/>
      <c r="E21" s="71"/>
      <c r="F21" s="71"/>
      <c r="G21" s="96"/>
      <c r="H21" s="96"/>
      <c r="I21" s="96"/>
      <c r="J21" s="96"/>
    </row>
    <row r="22" spans="1:10" ht="16" x14ac:dyDescent="0.2">
      <c r="A22" s="5"/>
      <c r="B22" s="54" t="s">
        <v>84</v>
      </c>
      <c r="C22" s="69" t="s">
        <v>144</v>
      </c>
      <c r="D22" s="70">
        <v>200</v>
      </c>
      <c r="E22" s="71"/>
      <c r="F22" s="71">
        <f>D22*E22</f>
        <v>0</v>
      </c>
      <c r="G22" s="96"/>
      <c r="H22" s="96"/>
      <c r="I22" s="96"/>
      <c r="J22" s="96"/>
    </row>
    <row r="23" spans="1:10" ht="12.75" customHeight="1" x14ac:dyDescent="0.2">
      <c r="A23" s="5"/>
      <c r="B23" s="54" t="s">
        <v>85</v>
      </c>
      <c r="C23" s="69" t="s">
        <v>33</v>
      </c>
      <c r="D23" s="70">
        <v>4</v>
      </c>
      <c r="E23" s="71"/>
      <c r="F23" s="71">
        <f>D23*E23</f>
        <v>0</v>
      </c>
      <c r="G23" s="96"/>
      <c r="H23" s="96"/>
      <c r="I23" s="96"/>
      <c r="J23" s="96"/>
    </row>
    <row r="24" spans="1:10" ht="12.75" customHeight="1" x14ac:dyDescent="0.2">
      <c r="A24" s="5"/>
      <c r="B24" s="54" t="s">
        <v>34</v>
      </c>
      <c r="C24" s="69" t="s">
        <v>33</v>
      </c>
      <c r="D24" s="70">
        <v>4</v>
      </c>
      <c r="E24" s="71"/>
      <c r="F24" s="71">
        <f>D24*E24</f>
        <v>0</v>
      </c>
      <c r="G24" s="96"/>
      <c r="H24" s="96"/>
      <c r="I24" s="96"/>
      <c r="J24" s="96"/>
    </row>
    <row r="25" spans="1:10" ht="12.75" customHeight="1" thickBot="1" x14ac:dyDescent="0.25">
      <c r="A25" s="5"/>
      <c r="B25" s="54"/>
      <c r="C25" s="69"/>
      <c r="D25" s="70"/>
      <c r="E25" s="75"/>
      <c r="F25" s="71"/>
      <c r="G25" s="96"/>
      <c r="H25" s="96"/>
      <c r="I25" s="96"/>
      <c r="J25" s="96"/>
    </row>
    <row r="26" spans="1:10" ht="16" thickBot="1" x14ac:dyDescent="0.25">
      <c r="A26" s="5" t="s">
        <v>13</v>
      </c>
      <c r="B26" s="52" t="s">
        <v>14</v>
      </c>
      <c r="C26" s="72"/>
      <c r="D26" s="73"/>
      <c r="E26" s="71"/>
      <c r="F26" s="71"/>
      <c r="G26" s="97">
        <f>F29+F30+F31+F32+F33+F34+F35+F37+F38+F39+F40+F41+F42+F44+F45+F46+F48</f>
        <v>0</v>
      </c>
      <c r="H26" s="32">
        <f>G26</f>
        <v>0</v>
      </c>
      <c r="I26" s="96"/>
      <c r="J26" s="96"/>
    </row>
    <row r="27" spans="1:10" ht="106.5" customHeight="1" x14ac:dyDescent="0.2">
      <c r="A27" s="5" t="s">
        <v>15</v>
      </c>
      <c r="B27" s="55" t="s">
        <v>182</v>
      </c>
      <c r="C27" s="69"/>
      <c r="D27" s="76"/>
      <c r="E27" s="71"/>
      <c r="F27" s="71"/>
      <c r="G27" s="96"/>
      <c r="H27" s="96"/>
      <c r="I27" s="96"/>
      <c r="J27" s="96"/>
    </row>
    <row r="28" spans="1:10" x14ac:dyDescent="0.2">
      <c r="A28" s="5"/>
      <c r="B28" s="56" t="s">
        <v>0</v>
      </c>
      <c r="C28" s="69"/>
      <c r="D28" s="76"/>
      <c r="E28" s="71"/>
      <c r="F28" s="71"/>
      <c r="G28" s="96"/>
      <c r="H28" s="96"/>
      <c r="I28" s="96"/>
      <c r="J28" s="96"/>
    </row>
    <row r="29" spans="1:10" ht="16" x14ac:dyDescent="0.2">
      <c r="A29" s="5"/>
      <c r="B29" s="54" t="s">
        <v>103</v>
      </c>
      <c r="C29" s="69" t="s">
        <v>143</v>
      </c>
      <c r="D29" s="70">
        <v>4.5</v>
      </c>
      <c r="E29" s="71"/>
      <c r="F29" s="71">
        <f t="shared" ref="F29:F35" si="0">D29*E29</f>
        <v>0</v>
      </c>
      <c r="G29" s="96"/>
      <c r="H29" s="96"/>
      <c r="I29" s="96"/>
      <c r="J29" s="96"/>
    </row>
    <row r="30" spans="1:10" ht="28" x14ac:dyDescent="0.2">
      <c r="A30" s="5"/>
      <c r="B30" s="57" t="s">
        <v>104</v>
      </c>
      <c r="C30" s="69" t="s">
        <v>143</v>
      </c>
      <c r="D30" s="70">
        <v>32</v>
      </c>
      <c r="E30" s="71"/>
      <c r="F30" s="71">
        <f t="shared" si="0"/>
        <v>0</v>
      </c>
      <c r="G30" s="96"/>
      <c r="H30" s="96"/>
      <c r="I30" s="96"/>
      <c r="J30" s="96"/>
    </row>
    <row r="31" spans="1:10" s="63" customFormat="1" ht="28" x14ac:dyDescent="0.2">
      <c r="A31" s="9"/>
      <c r="B31" s="62" t="s">
        <v>106</v>
      </c>
      <c r="C31" s="69" t="s">
        <v>144</v>
      </c>
      <c r="D31" s="76">
        <v>135</v>
      </c>
      <c r="E31" s="77"/>
      <c r="F31" s="77">
        <f t="shared" si="0"/>
        <v>0</v>
      </c>
      <c r="G31" s="98"/>
      <c r="H31" s="98"/>
      <c r="I31" s="98"/>
      <c r="J31" s="98"/>
    </row>
    <row r="32" spans="1:10" ht="16" x14ac:dyDescent="0.2">
      <c r="A32" s="5"/>
      <c r="B32" s="54" t="s">
        <v>107</v>
      </c>
      <c r="C32" s="69" t="s">
        <v>143</v>
      </c>
      <c r="D32" s="70">
        <v>3</v>
      </c>
      <c r="E32" s="71"/>
      <c r="F32" s="71">
        <f t="shared" si="0"/>
        <v>0</v>
      </c>
      <c r="G32" s="96"/>
      <c r="H32" s="96"/>
      <c r="I32" s="96"/>
      <c r="J32" s="96"/>
    </row>
    <row r="33" spans="1:10" ht="28" x14ac:dyDescent="0.2">
      <c r="A33" s="5"/>
      <c r="B33" s="57" t="s">
        <v>109</v>
      </c>
      <c r="C33" s="69" t="s">
        <v>143</v>
      </c>
      <c r="D33" s="70">
        <v>6.1</v>
      </c>
      <c r="E33" s="71"/>
      <c r="F33" s="71">
        <f t="shared" si="0"/>
        <v>0</v>
      </c>
      <c r="G33" s="96"/>
      <c r="H33" s="96"/>
      <c r="I33" s="96"/>
      <c r="J33" s="96"/>
    </row>
    <row r="34" spans="1:10" ht="16" x14ac:dyDescent="0.2">
      <c r="A34" s="5"/>
      <c r="B34" s="54" t="s">
        <v>108</v>
      </c>
      <c r="C34" s="69" t="s">
        <v>143</v>
      </c>
      <c r="D34" s="70">
        <v>36.5</v>
      </c>
      <c r="E34" s="71"/>
      <c r="F34" s="71">
        <f t="shared" si="0"/>
        <v>0</v>
      </c>
      <c r="G34" s="96"/>
      <c r="H34" s="96"/>
      <c r="I34" s="96"/>
      <c r="J34" s="96"/>
    </row>
    <row r="35" spans="1:10" x14ac:dyDescent="0.2">
      <c r="A35" s="5"/>
      <c r="B35" s="54" t="s">
        <v>110</v>
      </c>
      <c r="C35" s="69" t="s">
        <v>68</v>
      </c>
      <c r="D35" s="70">
        <v>8</v>
      </c>
      <c r="E35" s="71"/>
      <c r="F35" s="71">
        <f t="shared" si="0"/>
        <v>0</v>
      </c>
      <c r="G35" s="96"/>
      <c r="H35" s="96"/>
      <c r="I35" s="96"/>
      <c r="J35" s="96"/>
    </row>
    <row r="36" spans="1:10" x14ac:dyDescent="0.2">
      <c r="A36" s="5"/>
      <c r="B36" s="56" t="s">
        <v>1</v>
      </c>
      <c r="C36" s="69"/>
      <c r="D36" s="76"/>
      <c r="E36" s="71"/>
      <c r="F36" s="71"/>
      <c r="G36" s="96"/>
      <c r="H36" s="96"/>
      <c r="I36" s="96"/>
      <c r="J36" s="96"/>
    </row>
    <row r="37" spans="1:10" x14ac:dyDescent="0.2">
      <c r="A37" s="5"/>
      <c r="B37" s="54" t="s">
        <v>93</v>
      </c>
      <c r="C37" s="69" t="s">
        <v>69</v>
      </c>
      <c r="D37" s="70">
        <v>55</v>
      </c>
      <c r="E37" s="71"/>
      <c r="F37" s="71">
        <f t="shared" ref="F37:F42" si="1">D37*E37</f>
        <v>0</v>
      </c>
      <c r="G37" s="96"/>
      <c r="H37" s="96"/>
      <c r="I37" s="96"/>
      <c r="J37" s="96"/>
    </row>
    <row r="38" spans="1:10" x14ac:dyDescent="0.2">
      <c r="A38" s="5"/>
      <c r="B38" s="54" t="s">
        <v>94</v>
      </c>
      <c r="C38" s="69" t="s">
        <v>33</v>
      </c>
      <c r="D38" s="70">
        <v>2</v>
      </c>
      <c r="E38" s="71"/>
      <c r="F38" s="71">
        <f t="shared" si="1"/>
        <v>0</v>
      </c>
      <c r="G38" s="96"/>
      <c r="H38" s="96"/>
      <c r="I38" s="96"/>
      <c r="J38" s="96"/>
    </row>
    <row r="39" spans="1:10" x14ac:dyDescent="0.2">
      <c r="A39" s="5"/>
      <c r="B39" s="54" t="s">
        <v>95</v>
      </c>
      <c r="C39" s="69" t="s">
        <v>33</v>
      </c>
      <c r="D39" s="70">
        <v>2</v>
      </c>
      <c r="E39" s="71"/>
      <c r="F39" s="71">
        <f t="shared" si="1"/>
        <v>0</v>
      </c>
      <c r="G39" s="96"/>
      <c r="H39" s="96"/>
      <c r="I39" s="96"/>
      <c r="J39" s="96"/>
    </row>
    <row r="40" spans="1:10" x14ac:dyDescent="0.2">
      <c r="A40" s="5"/>
      <c r="B40" s="54" t="s">
        <v>96</v>
      </c>
      <c r="C40" s="69" t="s">
        <v>69</v>
      </c>
      <c r="D40" s="70">
        <v>53</v>
      </c>
      <c r="E40" s="71"/>
      <c r="F40" s="71">
        <f t="shared" si="1"/>
        <v>0</v>
      </c>
      <c r="G40" s="96"/>
      <c r="H40" s="96"/>
      <c r="I40" s="96"/>
      <c r="J40" s="96"/>
    </row>
    <row r="41" spans="1:10" x14ac:dyDescent="0.2">
      <c r="A41" s="5"/>
      <c r="B41" s="57" t="s">
        <v>97</v>
      </c>
      <c r="C41" s="69" t="s">
        <v>69</v>
      </c>
      <c r="D41" s="70">
        <v>53</v>
      </c>
      <c r="E41" s="71"/>
      <c r="F41" s="71">
        <f t="shared" si="1"/>
        <v>0</v>
      </c>
      <c r="G41" s="96"/>
      <c r="H41" s="96"/>
      <c r="I41" s="96"/>
      <c r="J41" s="96"/>
    </row>
    <row r="42" spans="1:10" x14ac:dyDescent="0.2">
      <c r="A42" s="5"/>
      <c r="B42" s="54" t="s">
        <v>98</v>
      </c>
      <c r="C42" s="69" t="s">
        <v>33</v>
      </c>
      <c r="D42" s="70">
        <v>1</v>
      </c>
      <c r="E42" s="71"/>
      <c r="F42" s="71">
        <f t="shared" si="1"/>
        <v>0</v>
      </c>
      <c r="G42" s="96"/>
      <c r="H42" s="96"/>
      <c r="I42" s="96"/>
      <c r="J42" s="96"/>
    </row>
    <row r="43" spans="1:10" x14ac:dyDescent="0.2">
      <c r="A43" s="5"/>
      <c r="B43" s="56" t="s">
        <v>2</v>
      </c>
      <c r="C43" s="69"/>
      <c r="D43" s="76"/>
      <c r="E43" s="71"/>
      <c r="F43" s="71"/>
      <c r="G43" s="96"/>
      <c r="H43" s="96"/>
      <c r="I43" s="96"/>
      <c r="J43" s="96"/>
    </row>
    <row r="44" spans="1:10" x14ac:dyDescent="0.2">
      <c r="A44" s="5"/>
      <c r="B44" s="54" t="s">
        <v>3</v>
      </c>
      <c r="C44" s="69" t="s">
        <v>69</v>
      </c>
      <c r="D44" s="70">
        <v>53</v>
      </c>
      <c r="E44" s="71"/>
      <c r="F44" s="71">
        <f>D44*E44</f>
        <v>0</v>
      </c>
      <c r="G44" s="96"/>
      <c r="H44" s="96"/>
      <c r="I44" s="96"/>
      <c r="J44" s="96"/>
    </row>
    <row r="45" spans="1:10" x14ac:dyDescent="0.2">
      <c r="A45" s="5"/>
      <c r="B45" s="54" t="s">
        <v>4</v>
      </c>
      <c r="C45" s="69" t="s">
        <v>33</v>
      </c>
      <c r="D45" s="70">
        <v>1</v>
      </c>
      <c r="E45" s="71"/>
      <c r="F45" s="71">
        <f>D45*E45</f>
        <v>0</v>
      </c>
      <c r="G45" s="96"/>
      <c r="H45" s="96"/>
      <c r="I45" s="96"/>
      <c r="J45" s="96"/>
    </row>
    <row r="46" spans="1:10" x14ac:dyDescent="0.2">
      <c r="A46" s="5"/>
      <c r="B46" s="56" t="s">
        <v>5</v>
      </c>
      <c r="C46" s="69" t="s">
        <v>33</v>
      </c>
      <c r="D46" s="76">
        <v>1</v>
      </c>
      <c r="E46" s="71"/>
      <c r="F46" s="71">
        <f>D46*E46</f>
        <v>0</v>
      </c>
      <c r="G46" s="96"/>
      <c r="H46" s="96"/>
      <c r="I46" s="96"/>
      <c r="J46" s="96"/>
    </row>
    <row r="47" spans="1:10" x14ac:dyDescent="0.2">
      <c r="A47" s="5"/>
      <c r="B47" s="56" t="s">
        <v>6</v>
      </c>
      <c r="C47" s="69"/>
      <c r="D47" s="76"/>
      <c r="E47" s="71"/>
      <c r="F47" s="71"/>
      <c r="G47" s="96"/>
      <c r="H47" s="96"/>
      <c r="I47" s="96"/>
      <c r="J47" s="96"/>
    </row>
    <row r="48" spans="1:10" x14ac:dyDescent="0.2">
      <c r="A48" s="5"/>
      <c r="B48" s="54" t="s">
        <v>111</v>
      </c>
      <c r="C48" s="69" t="s">
        <v>68</v>
      </c>
      <c r="D48" s="70">
        <v>16</v>
      </c>
      <c r="E48" s="71"/>
      <c r="F48" s="71">
        <f>D48*E48</f>
        <v>0</v>
      </c>
      <c r="G48" s="96"/>
      <c r="H48" s="96"/>
      <c r="I48" s="96"/>
      <c r="J48" s="96"/>
    </row>
    <row r="49" spans="1:10" ht="16" thickBot="1" x14ac:dyDescent="0.25">
      <c r="A49" s="5"/>
      <c r="B49" s="54"/>
      <c r="C49" s="69"/>
      <c r="D49" s="70"/>
      <c r="E49" s="75"/>
      <c r="F49" s="71"/>
      <c r="G49" s="96"/>
      <c r="H49" s="96"/>
      <c r="I49" s="96"/>
      <c r="J49" s="96"/>
    </row>
    <row r="50" spans="1:10" s="29" customFormat="1" ht="16" thickBot="1" x14ac:dyDescent="0.25">
      <c r="A50" s="5" t="s">
        <v>130</v>
      </c>
      <c r="B50" s="52" t="s">
        <v>113</v>
      </c>
      <c r="C50" s="72"/>
      <c r="D50" s="73"/>
      <c r="E50" s="71"/>
      <c r="F50" s="71"/>
      <c r="G50" s="97">
        <f>F53+F54+F55+F56+F57+F58+F60+F61+F62+F63+F64+F65+F66+F67+F68+F69+F70+F72</f>
        <v>0</v>
      </c>
      <c r="H50" s="32">
        <f>G50</f>
        <v>0</v>
      </c>
      <c r="I50" s="96"/>
      <c r="J50" s="96"/>
    </row>
    <row r="51" spans="1:10" s="29" customFormat="1" ht="112" x14ac:dyDescent="0.2">
      <c r="A51" s="5" t="s">
        <v>131</v>
      </c>
      <c r="B51" s="55" t="s">
        <v>114</v>
      </c>
      <c r="C51" s="69"/>
      <c r="D51" s="76"/>
      <c r="E51" s="71"/>
      <c r="F51" s="71"/>
      <c r="G51" s="96"/>
      <c r="H51" s="96"/>
      <c r="I51" s="96"/>
      <c r="J51" s="96"/>
    </row>
    <row r="52" spans="1:10" s="29" customFormat="1" x14ac:dyDescent="0.2">
      <c r="A52" s="5"/>
      <c r="B52" s="56" t="s">
        <v>0</v>
      </c>
      <c r="C52" s="69"/>
      <c r="D52" s="76"/>
      <c r="E52" s="71"/>
      <c r="F52" s="71"/>
      <c r="G52" s="96"/>
      <c r="H52" s="96"/>
      <c r="I52" s="96"/>
      <c r="J52" s="96"/>
    </row>
    <row r="53" spans="1:10" s="29" customFormat="1" ht="16" x14ac:dyDescent="0.2">
      <c r="A53" s="5"/>
      <c r="B53" s="54" t="s">
        <v>103</v>
      </c>
      <c r="C53" s="69" t="s">
        <v>143</v>
      </c>
      <c r="D53" s="70">
        <v>4.5</v>
      </c>
      <c r="E53" s="71"/>
      <c r="F53" s="71">
        <f t="shared" ref="F53:F58" si="2">D53*E53</f>
        <v>0</v>
      </c>
      <c r="G53" s="96"/>
      <c r="H53" s="96"/>
      <c r="I53" s="96"/>
      <c r="J53" s="96"/>
    </row>
    <row r="54" spans="1:10" s="29" customFormat="1" ht="28" x14ac:dyDescent="0.2">
      <c r="A54" s="5"/>
      <c r="B54" s="57" t="s">
        <v>104</v>
      </c>
      <c r="C54" s="69" t="s">
        <v>143</v>
      </c>
      <c r="D54" s="70">
        <v>24</v>
      </c>
      <c r="E54" s="71"/>
      <c r="F54" s="71">
        <f t="shared" si="2"/>
        <v>0</v>
      </c>
      <c r="G54" s="96"/>
      <c r="H54" s="96"/>
      <c r="I54" s="96"/>
      <c r="J54" s="96"/>
    </row>
    <row r="55" spans="1:10" s="63" customFormat="1" ht="28" x14ac:dyDescent="0.2">
      <c r="A55" s="9"/>
      <c r="B55" s="62" t="s">
        <v>106</v>
      </c>
      <c r="C55" s="69" t="s">
        <v>144</v>
      </c>
      <c r="D55" s="76">
        <v>99</v>
      </c>
      <c r="E55" s="77"/>
      <c r="F55" s="77">
        <f t="shared" si="2"/>
        <v>0</v>
      </c>
      <c r="G55" s="98"/>
      <c r="H55" s="98"/>
      <c r="I55" s="98"/>
      <c r="J55" s="98"/>
    </row>
    <row r="56" spans="1:10" s="29" customFormat="1" ht="28" x14ac:dyDescent="0.2">
      <c r="A56" s="5"/>
      <c r="B56" s="57" t="s">
        <v>150</v>
      </c>
      <c r="C56" s="69" t="s">
        <v>143</v>
      </c>
      <c r="D56" s="70">
        <v>2.2000000000000002</v>
      </c>
      <c r="E56" s="71"/>
      <c r="F56" s="71">
        <f t="shared" si="2"/>
        <v>0</v>
      </c>
      <c r="G56" s="96"/>
      <c r="H56" s="96"/>
      <c r="I56" s="96"/>
      <c r="J56" s="96"/>
    </row>
    <row r="57" spans="1:10" s="29" customFormat="1" ht="28" x14ac:dyDescent="0.2">
      <c r="A57" s="5"/>
      <c r="B57" s="57" t="s">
        <v>151</v>
      </c>
      <c r="C57" s="69" t="s">
        <v>143</v>
      </c>
      <c r="D57" s="70">
        <v>4.5999999999999996</v>
      </c>
      <c r="E57" s="71"/>
      <c r="F57" s="71">
        <f t="shared" si="2"/>
        <v>0</v>
      </c>
      <c r="G57" s="96"/>
      <c r="H57" s="96"/>
      <c r="I57" s="96"/>
      <c r="J57" s="96"/>
    </row>
    <row r="58" spans="1:10" s="29" customFormat="1" ht="16" x14ac:dyDescent="0.2">
      <c r="A58" s="5"/>
      <c r="B58" s="54" t="s">
        <v>108</v>
      </c>
      <c r="C58" s="69" t="s">
        <v>143</v>
      </c>
      <c r="D58" s="70">
        <v>28.5</v>
      </c>
      <c r="E58" s="71"/>
      <c r="F58" s="71">
        <f t="shared" si="2"/>
        <v>0</v>
      </c>
      <c r="G58" s="96"/>
      <c r="H58" s="96"/>
      <c r="I58" s="96"/>
      <c r="J58" s="96"/>
    </row>
    <row r="59" spans="1:10" s="29" customFormat="1" x14ac:dyDescent="0.2">
      <c r="A59" s="5"/>
      <c r="B59" s="56" t="s">
        <v>1</v>
      </c>
      <c r="C59" s="69"/>
      <c r="D59" s="76"/>
      <c r="E59" s="71"/>
      <c r="F59" s="71"/>
      <c r="G59" s="96"/>
      <c r="H59" s="96"/>
      <c r="I59" s="96"/>
      <c r="J59" s="96"/>
    </row>
    <row r="60" spans="1:10" s="29" customFormat="1" x14ac:dyDescent="0.2">
      <c r="A60" s="5"/>
      <c r="B60" s="54" t="s">
        <v>93</v>
      </c>
      <c r="C60" s="69" t="s">
        <v>69</v>
      </c>
      <c r="D60" s="70">
        <v>40</v>
      </c>
      <c r="E60" s="71"/>
      <c r="F60" s="71">
        <f t="shared" ref="F60:F65" si="3">D60*E60</f>
        <v>0</v>
      </c>
      <c r="G60" s="96"/>
      <c r="H60" s="96"/>
      <c r="I60" s="96"/>
      <c r="J60" s="96"/>
    </row>
    <row r="61" spans="1:10" s="29" customFormat="1" x14ac:dyDescent="0.2">
      <c r="A61" s="5"/>
      <c r="B61" s="54" t="s">
        <v>168</v>
      </c>
      <c r="C61" s="69" t="s">
        <v>33</v>
      </c>
      <c r="D61" s="70">
        <v>1</v>
      </c>
      <c r="E61" s="71"/>
      <c r="F61" s="71">
        <f t="shared" si="3"/>
        <v>0</v>
      </c>
      <c r="G61" s="96"/>
      <c r="H61" s="96"/>
      <c r="I61" s="96"/>
      <c r="J61" s="96"/>
    </row>
    <row r="62" spans="1:10" s="29" customFormat="1" x14ac:dyDescent="0.2">
      <c r="A62" s="5"/>
      <c r="B62" s="54" t="s">
        <v>169</v>
      </c>
      <c r="C62" s="69" t="s">
        <v>33</v>
      </c>
      <c r="D62" s="70">
        <v>1</v>
      </c>
      <c r="E62" s="71"/>
      <c r="F62" s="71">
        <f t="shared" si="3"/>
        <v>0</v>
      </c>
      <c r="G62" s="96"/>
      <c r="H62" s="96"/>
      <c r="I62" s="96"/>
      <c r="J62" s="96"/>
    </row>
    <row r="63" spans="1:10" s="29" customFormat="1" x14ac:dyDescent="0.2">
      <c r="A63" s="5"/>
      <c r="B63" s="54" t="s">
        <v>170</v>
      </c>
      <c r="C63" s="69" t="s">
        <v>33</v>
      </c>
      <c r="D63" s="70">
        <v>1</v>
      </c>
      <c r="E63" s="71"/>
      <c r="F63" s="71">
        <f t="shared" si="3"/>
        <v>0</v>
      </c>
      <c r="G63" s="96"/>
      <c r="H63" s="96"/>
      <c r="I63" s="96"/>
      <c r="J63" s="96"/>
    </row>
    <row r="64" spans="1:10" s="29" customFormat="1" x14ac:dyDescent="0.2">
      <c r="A64" s="5"/>
      <c r="B64" s="54" t="s">
        <v>171</v>
      </c>
      <c r="C64" s="69" t="s">
        <v>33</v>
      </c>
      <c r="D64" s="70">
        <v>1</v>
      </c>
      <c r="E64" s="71"/>
      <c r="F64" s="71">
        <f t="shared" si="3"/>
        <v>0</v>
      </c>
      <c r="G64" s="96"/>
      <c r="H64" s="96"/>
      <c r="I64" s="96"/>
      <c r="J64" s="96"/>
    </row>
    <row r="65" spans="1:10" s="29" customFormat="1" x14ac:dyDescent="0.2">
      <c r="A65" s="5"/>
      <c r="B65" s="54" t="s">
        <v>172</v>
      </c>
      <c r="C65" s="69" t="s">
        <v>69</v>
      </c>
      <c r="D65" s="70">
        <v>40</v>
      </c>
      <c r="E65" s="71"/>
      <c r="F65" s="71">
        <f t="shared" si="3"/>
        <v>0</v>
      </c>
      <c r="G65" s="96"/>
      <c r="H65" s="96"/>
      <c r="I65" s="96"/>
      <c r="J65" s="96"/>
    </row>
    <row r="66" spans="1:10" s="29" customFormat="1" x14ac:dyDescent="0.2">
      <c r="A66" s="5"/>
      <c r="B66" s="54" t="s">
        <v>173</v>
      </c>
      <c r="C66" s="69" t="s">
        <v>69</v>
      </c>
      <c r="D66" s="70">
        <v>40</v>
      </c>
      <c r="E66" s="71"/>
      <c r="F66" s="71">
        <f>D66*E66</f>
        <v>0</v>
      </c>
      <c r="G66" s="96"/>
      <c r="H66" s="96"/>
      <c r="I66" s="96"/>
      <c r="J66" s="96"/>
    </row>
    <row r="67" spans="1:10" s="29" customFormat="1" x14ac:dyDescent="0.2">
      <c r="A67" s="5"/>
      <c r="B67" s="54" t="s">
        <v>174</v>
      </c>
      <c r="C67" s="69" t="s">
        <v>69</v>
      </c>
      <c r="D67" s="70">
        <v>12</v>
      </c>
      <c r="E67" s="71"/>
      <c r="F67" s="71">
        <f>D67*E67</f>
        <v>0</v>
      </c>
      <c r="G67" s="96"/>
      <c r="H67" s="96"/>
      <c r="I67" s="96"/>
      <c r="J67" s="96"/>
    </row>
    <row r="68" spans="1:10" s="29" customFormat="1" x14ac:dyDescent="0.2">
      <c r="A68" s="5"/>
      <c r="B68" s="54" t="s">
        <v>175</v>
      </c>
      <c r="C68" s="69" t="s">
        <v>33</v>
      </c>
      <c r="D68" s="70">
        <v>1</v>
      </c>
      <c r="E68" s="71"/>
      <c r="F68" s="71">
        <f>D68*E68</f>
        <v>0</v>
      </c>
      <c r="G68" s="96"/>
      <c r="H68" s="96"/>
      <c r="I68" s="96"/>
      <c r="J68" s="96"/>
    </row>
    <row r="69" spans="1:10" s="29" customFormat="1" x14ac:dyDescent="0.2">
      <c r="A69" s="5"/>
      <c r="B69" s="54" t="s">
        <v>176</v>
      </c>
      <c r="C69" s="69" t="s">
        <v>33</v>
      </c>
      <c r="D69" s="70">
        <v>1</v>
      </c>
      <c r="E69" s="71"/>
      <c r="F69" s="71">
        <f>D69*E69</f>
        <v>0</v>
      </c>
      <c r="G69" s="96"/>
      <c r="H69" s="96"/>
      <c r="I69" s="96"/>
      <c r="J69" s="96"/>
    </row>
    <row r="70" spans="1:10" s="29" customFormat="1" ht="28" x14ac:dyDescent="0.2">
      <c r="A70" s="5"/>
      <c r="B70" s="56" t="s">
        <v>177</v>
      </c>
      <c r="C70" s="69" t="s">
        <v>33</v>
      </c>
      <c r="D70" s="76">
        <v>1</v>
      </c>
      <c r="E70" s="71"/>
      <c r="F70" s="71">
        <f>D70*E70</f>
        <v>0</v>
      </c>
      <c r="G70" s="96"/>
      <c r="H70" s="96"/>
      <c r="I70" s="96"/>
      <c r="J70" s="96"/>
    </row>
    <row r="71" spans="1:10" s="29" customFormat="1" x14ac:dyDescent="0.2">
      <c r="A71" s="5"/>
      <c r="B71" s="56" t="s">
        <v>6</v>
      </c>
      <c r="C71" s="69"/>
      <c r="D71" s="76"/>
      <c r="E71" s="71"/>
      <c r="F71" s="71"/>
      <c r="G71" s="96"/>
      <c r="H71" s="96"/>
      <c r="I71" s="96"/>
      <c r="J71" s="96"/>
    </row>
    <row r="72" spans="1:10" s="29" customFormat="1" x14ac:dyDescent="0.2">
      <c r="A72" s="5"/>
      <c r="B72" s="54" t="s">
        <v>115</v>
      </c>
      <c r="C72" s="69" t="s">
        <v>68</v>
      </c>
      <c r="D72" s="70">
        <v>8</v>
      </c>
      <c r="E72" s="71"/>
      <c r="F72" s="71">
        <f>D72*E72</f>
        <v>0</v>
      </c>
      <c r="G72" s="96"/>
      <c r="H72" s="96"/>
      <c r="I72" s="96"/>
      <c r="J72" s="96"/>
    </row>
    <row r="73" spans="1:10" s="29" customFormat="1" ht="16" thickBot="1" x14ac:dyDescent="0.25">
      <c r="A73" s="5"/>
      <c r="B73" s="54"/>
      <c r="C73" s="69"/>
      <c r="D73" s="70"/>
      <c r="E73" s="75"/>
      <c r="F73" s="71"/>
      <c r="G73" s="96"/>
      <c r="H73" s="96"/>
      <c r="I73" s="96"/>
      <c r="J73" s="96"/>
    </row>
    <row r="74" spans="1:10" ht="16" thickBot="1" x14ac:dyDescent="0.25">
      <c r="A74" s="33" t="s">
        <v>41</v>
      </c>
      <c r="B74" s="58" t="s">
        <v>112</v>
      </c>
      <c r="C74" s="78"/>
      <c r="D74" s="70"/>
      <c r="E74" s="79"/>
      <c r="F74" s="71"/>
      <c r="G74" s="96"/>
      <c r="H74" s="96"/>
      <c r="I74" s="96"/>
      <c r="J74" s="32">
        <f>H75+H88+H97+H106</f>
        <v>0</v>
      </c>
    </row>
    <row r="75" spans="1:10" ht="16" thickBot="1" x14ac:dyDescent="0.25">
      <c r="A75" s="38" t="s">
        <v>46</v>
      </c>
      <c r="B75" s="59" t="s">
        <v>116</v>
      </c>
      <c r="C75" s="78"/>
      <c r="D75" s="70"/>
      <c r="E75" s="79"/>
      <c r="F75" s="71"/>
      <c r="G75" s="96"/>
      <c r="H75" s="32">
        <f>G76+G85</f>
        <v>0</v>
      </c>
      <c r="I75" s="96"/>
      <c r="J75" s="96"/>
    </row>
    <row r="76" spans="1:10" x14ac:dyDescent="0.2">
      <c r="A76" s="9" t="s">
        <v>45</v>
      </c>
      <c r="B76" s="59" t="s">
        <v>22</v>
      </c>
      <c r="C76" s="80"/>
      <c r="D76" s="70"/>
      <c r="E76" s="71"/>
      <c r="F76" s="71"/>
      <c r="G76" s="97">
        <f>F77+F79+F81+F83</f>
        <v>0</v>
      </c>
      <c r="H76" s="96"/>
      <c r="I76" s="96"/>
      <c r="J76" s="96"/>
    </row>
    <row r="77" spans="1:10" ht="240" x14ac:dyDescent="0.2">
      <c r="A77" s="9" t="s">
        <v>132</v>
      </c>
      <c r="B77" s="37" t="s">
        <v>183</v>
      </c>
      <c r="C77" s="69" t="s">
        <v>143</v>
      </c>
      <c r="D77" s="70">
        <v>45</v>
      </c>
      <c r="E77" s="71"/>
      <c r="F77" s="71">
        <f>D77*E77</f>
        <v>0</v>
      </c>
      <c r="G77" s="96"/>
      <c r="H77" s="96"/>
      <c r="I77" s="96"/>
      <c r="J77" s="96"/>
    </row>
    <row r="78" spans="1:10" x14ac:dyDescent="0.2">
      <c r="A78" s="14"/>
      <c r="B78" s="52"/>
      <c r="C78" s="72"/>
      <c r="D78" s="70"/>
      <c r="E78" s="71"/>
      <c r="F78" s="71"/>
      <c r="G78" s="96"/>
      <c r="H78" s="96"/>
      <c r="I78" s="96"/>
      <c r="J78" s="96"/>
    </row>
    <row r="79" spans="1:10" ht="86" x14ac:dyDescent="0.2">
      <c r="A79" s="9" t="s">
        <v>133</v>
      </c>
      <c r="B79" s="10" t="s">
        <v>164</v>
      </c>
      <c r="C79" s="69" t="s">
        <v>143</v>
      </c>
      <c r="D79" s="70">
        <v>175</v>
      </c>
      <c r="E79" s="71"/>
      <c r="F79" s="71">
        <f>D79*E79</f>
        <v>0</v>
      </c>
      <c r="G79" s="96"/>
      <c r="H79" s="96"/>
      <c r="I79" s="96"/>
      <c r="J79" s="96"/>
    </row>
    <row r="80" spans="1:10" x14ac:dyDescent="0.2">
      <c r="A80" s="14"/>
      <c r="B80" s="52"/>
      <c r="C80" s="72"/>
      <c r="D80" s="70"/>
      <c r="E80" s="71"/>
      <c r="F80" s="71"/>
      <c r="G80" s="96"/>
      <c r="H80" s="96"/>
      <c r="I80" s="96"/>
      <c r="J80" s="96"/>
    </row>
    <row r="81" spans="1:10" ht="86" x14ac:dyDescent="0.2">
      <c r="A81" s="9" t="s">
        <v>134</v>
      </c>
      <c r="B81" s="37" t="s">
        <v>92</v>
      </c>
      <c r="C81" s="69" t="s">
        <v>143</v>
      </c>
      <c r="D81" s="70">
        <v>175</v>
      </c>
      <c r="E81" s="71"/>
      <c r="F81" s="71">
        <f>D81*E81</f>
        <v>0</v>
      </c>
      <c r="G81" s="96"/>
      <c r="H81" s="96"/>
      <c r="I81" s="96"/>
      <c r="J81" s="96"/>
    </row>
    <row r="82" spans="1:10" s="29" customFormat="1" x14ac:dyDescent="0.2">
      <c r="A82" s="9"/>
      <c r="B82" s="37"/>
      <c r="C82" s="69"/>
      <c r="D82" s="70"/>
      <c r="E82" s="71"/>
      <c r="F82" s="71"/>
      <c r="G82" s="96"/>
      <c r="H82" s="96"/>
      <c r="I82" s="96"/>
      <c r="J82" s="96"/>
    </row>
    <row r="83" spans="1:10" s="29" customFormat="1" ht="56" x14ac:dyDescent="0.2">
      <c r="A83" s="9" t="s">
        <v>166</v>
      </c>
      <c r="B83" s="37" t="s">
        <v>167</v>
      </c>
      <c r="C83" s="69" t="s">
        <v>143</v>
      </c>
      <c r="D83" s="70">
        <v>45</v>
      </c>
      <c r="E83" s="71"/>
      <c r="F83" s="71">
        <f>D83*E83</f>
        <v>0</v>
      </c>
      <c r="G83" s="96"/>
      <c r="H83" s="96"/>
      <c r="I83" s="96"/>
      <c r="J83" s="96"/>
    </row>
    <row r="84" spans="1:10" s="29" customFormat="1" x14ac:dyDescent="0.2">
      <c r="A84" s="9"/>
      <c r="B84" s="37"/>
      <c r="C84" s="69"/>
      <c r="D84" s="70"/>
      <c r="E84" s="71"/>
      <c r="F84" s="71"/>
      <c r="G84" s="96"/>
      <c r="H84" s="96"/>
      <c r="I84" s="96"/>
      <c r="J84" s="96"/>
    </row>
    <row r="85" spans="1:10" s="29" customFormat="1" x14ac:dyDescent="0.2">
      <c r="A85" s="64" t="s">
        <v>47</v>
      </c>
      <c r="B85" s="3" t="s">
        <v>117</v>
      </c>
      <c r="C85" s="80"/>
      <c r="D85" s="81"/>
      <c r="E85" s="82"/>
      <c r="F85" s="82"/>
      <c r="G85" s="99">
        <f>F86</f>
        <v>0</v>
      </c>
      <c r="H85" s="96"/>
      <c r="I85" s="96"/>
      <c r="J85" s="96"/>
    </row>
    <row r="86" spans="1:10" s="29" customFormat="1" ht="43" x14ac:dyDescent="0.2">
      <c r="A86" s="65" t="s">
        <v>135</v>
      </c>
      <c r="B86" s="13" t="s">
        <v>118</v>
      </c>
      <c r="C86" s="69" t="s">
        <v>144</v>
      </c>
      <c r="D86" s="81">
        <v>62</v>
      </c>
      <c r="E86" s="71"/>
      <c r="F86" s="71">
        <f>D86*E86</f>
        <v>0</v>
      </c>
      <c r="G86" s="96"/>
      <c r="H86" s="96"/>
      <c r="I86" s="96"/>
      <c r="J86" s="96"/>
    </row>
    <row r="87" spans="1:10" s="29" customFormat="1" ht="12.75" customHeight="1" thickBot="1" x14ac:dyDescent="0.25">
      <c r="A87" s="21"/>
      <c r="B87" s="21"/>
      <c r="C87" s="72"/>
      <c r="D87" s="83"/>
      <c r="E87" s="82"/>
      <c r="F87" s="82"/>
      <c r="G87" s="96"/>
      <c r="H87" s="96"/>
      <c r="I87" s="96"/>
      <c r="J87" s="96"/>
    </row>
    <row r="88" spans="1:10" s="29" customFormat="1" ht="16" thickBot="1" x14ac:dyDescent="0.25">
      <c r="A88" s="64" t="s">
        <v>48</v>
      </c>
      <c r="B88" s="3" t="s">
        <v>136</v>
      </c>
      <c r="C88" s="80"/>
      <c r="D88" s="81"/>
      <c r="E88" s="82"/>
      <c r="F88" s="82"/>
      <c r="G88" s="99">
        <f>F89+F91+F93+F95</f>
        <v>0</v>
      </c>
      <c r="H88" s="108">
        <f>G88</f>
        <v>0</v>
      </c>
      <c r="I88" s="96"/>
      <c r="J88" s="96"/>
    </row>
    <row r="89" spans="1:10" s="29" customFormat="1" ht="154" x14ac:dyDescent="0.2">
      <c r="A89" s="65" t="s">
        <v>49</v>
      </c>
      <c r="B89" s="10" t="s">
        <v>165</v>
      </c>
      <c r="C89" s="69" t="s">
        <v>69</v>
      </c>
      <c r="D89" s="81">
        <v>197.6</v>
      </c>
      <c r="E89" s="71"/>
      <c r="F89" s="71">
        <f>D89*E89</f>
        <v>0</v>
      </c>
      <c r="G89" s="96"/>
      <c r="H89" s="96"/>
      <c r="I89" s="96"/>
      <c r="J89" s="96"/>
    </row>
    <row r="90" spans="1:10" s="29" customFormat="1" ht="17" x14ac:dyDescent="0.2">
      <c r="A90" s="21"/>
      <c r="B90" s="21"/>
      <c r="C90" s="72"/>
      <c r="D90" s="83"/>
      <c r="E90" s="82"/>
      <c r="F90" s="82"/>
      <c r="G90" s="96"/>
      <c r="H90" s="96"/>
      <c r="I90" s="96"/>
      <c r="J90" s="96"/>
    </row>
    <row r="91" spans="1:10" s="29" customFormat="1" ht="129.75" customHeight="1" x14ac:dyDescent="0.2">
      <c r="A91" s="65" t="s">
        <v>50</v>
      </c>
      <c r="B91" s="10" t="s">
        <v>179</v>
      </c>
      <c r="C91" s="69" t="s">
        <v>119</v>
      </c>
      <c r="D91" s="81">
        <v>4949.2240000000002</v>
      </c>
      <c r="E91" s="71"/>
      <c r="F91" s="71">
        <f>D91*E91</f>
        <v>0</v>
      </c>
      <c r="G91" s="96"/>
      <c r="H91" s="96"/>
      <c r="I91" s="96"/>
      <c r="J91" s="96"/>
    </row>
    <row r="92" spans="1:10" s="29" customFormat="1" ht="12.75" customHeight="1" x14ac:dyDescent="0.2">
      <c r="A92" s="21"/>
      <c r="B92" s="21"/>
      <c r="C92" s="72"/>
      <c r="D92" s="83"/>
      <c r="E92" s="82"/>
      <c r="F92" s="82"/>
      <c r="G92" s="96"/>
      <c r="H92" s="96"/>
      <c r="I92" s="96"/>
      <c r="J92" s="96"/>
    </row>
    <row r="93" spans="1:10" ht="140" x14ac:dyDescent="0.2">
      <c r="A93" s="9" t="s">
        <v>18</v>
      </c>
      <c r="B93" s="37" t="s">
        <v>120</v>
      </c>
      <c r="C93" s="69" t="s">
        <v>143</v>
      </c>
      <c r="D93" s="70">
        <v>26.15</v>
      </c>
      <c r="E93" s="71"/>
      <c r="F93" s="71">
        <f>D93*E93</f>
        <v>0</v>
      </c>
      <c r="G93" s="96"/>
      <c r="H93" s="96"/>
      <c r="I93" s="96"/>
      <c r="J93" s="96"/>
    </row>
    <row r="94" spans="1:10" x14ac:dyDescent="0.2">
      <c r="A94" s="14"/>
      <c r="B94" s="52"/>
      <c r="C94" s="72"/>
      <c r="D94" s="70"/>
      <c r="E94" s="71"/>
      <c r="F94" s="71"/>
      <c r="G94" s="96"/>
      <c r="H94" s="96"/>
      <c r="I94" s="96"/>
      <c r="J94" s="96"/>
    </row>
    <row r="95" spans="1:10" s="29" customFormat="1" ht="98" x14ac:dyDescent="0.2">
      <c r="A95" s="9" t="s">
        <v>137</v>
      </c>
      <c r="B95" s="37" t="s">
        <v>122</v>
      </c>
      <c r="C95" s="69" t="s">
        <v>143</v>
      </c>
      <c r="D95" s="70">
        <v>1</v>
      </c>
      <c r="E95" s="71"/>
      <c r="F95" s="71">
        <f>D95*E95</f>
        <v>0</v>
      </c>
      <c r="G95" s="96"/>
      <c r="H95" s="96"/>
      <c r="I95" s="96"/>
      <c r="J95" s="96"/>
    </row>
    <row r="96" spans="1:10" s="29" customFormat="1" ht="16" thickBot="1" x14ac:dyDescent="0.25">
      <c r="A96" s="14"/>
      <c r="B96" s="52"/>
      <c r="C96" s="72"/>
      <c r="D96" s="70"/>
      <c r="E96" s="71"/>
      <c r="F96" s="71"/>
      <c r="G96" s="96"/>
      <c r="H96" s="96"/>
      <c r="I96" s="96"/>
      <c r="J96" s="96"/>
    </row>
    <row r="97" spans="1:10" s="29" customFormat="1" ht="16" thickBot="1" x14ac:dyDescent="0.25">
      <c r="A97" s="64" t="s">
        <v>51</v>
      </c>
      <c r="B97" s="3" t="s">
        <v>121</v>
      </c>
      <c r="C97" s="80"/>
      <c r="D97" s="81"/>
      <c r="E97" s="82"/>
      <c r="F97" s="82"/>
      <c r="G97" s="99">
        <f>F98+F100+F102+F104</f>
        <v>0</v>
      </c>
      <c r="H97" s="108">
        <f>G97</f>
        <v>0</v>
      </c>
      <c r="I97" s="96"/>
      <c r="J97" s="96"/>
    </row>
    <row r="98" spans="1:10" s="29" customFormat="1" ht="84" x14ac:dyDescent="0.2">
      <c r="A98" s="65" t="s">
        <v>52</v>
      </c>
      <c r="B98" s="10" t="s">
        <v>178</v>
      </c>
      <c r="C98" s="69" t="s">
        <v>144</v>
      </c>
      <c r="D98" s="81">
        <v>138.9</v>
      </c>
      <c r="E98" s="71"/>
      <c r="F98" s="71">
        <f>D98*E98</f>
        <v>0</v>
      </c>
      <c r="G98" s="96"/>
      <c r="H98" s="96"/>
      <c r="I98" s="96"/>
      <c r="J98" s="96"/>
    </row>
    <row r="99" spans="1:10" s="29" customFormat="1" ht="12.75" customHeight="1" x14ac:dyDescent="0.2">
      <c r="A99" s="21"/>
      <c r="B99" s="21"/>
      <c r="C99" s="72"/>
      <c r="D99" s="83"/>
      <c r="E99" s="82"/>
      <c r="F99" s="82"/>
      <c r="G99" s="96"/>
      <c r="H99" s="96"/>
      <c r="I99" s="96"/>
      <c r="J99" s="96"/>
    </row>
    <row r="100" spans="1:10" s="29" customFormat="1" ht="112" x14ac:dyDescent="0.2">
      <c r="A100" s="65" t="s">
        <v>53</v>
      </c>
      <c r="B100" s="10" t="s">
        <v>123</v>
      </c>
      <c r="C100" s="69" t="s">
        <v>119</v>
      </c>
      <c r="D100" s="81">
        <v>2117.1799999999998</v>
      </c>
      <c r="E100" s="71"/>
      <c r="F100" s="71">
        <f>D100*E100</f>
        <v>0</v>
      </c>
      <c r="G100" s="96"/>
      <c r="H100" s="96"/>
      <c r="I100" s="96"/>
      <c r="J100" s="96"/>
    </row>
    <row r="101" spans="1:10" s="29" customFormat="1" ht="12.75" customHeight="1" x14ac:dyDescent="0.2">
      <c r="A101" s="21"/>
      <c r="B101" s="21"/>
      <c r="C101" s="72"/>
      <c r="D101" s="83"/>
      <c r="E101" s="82"/>
      <c r="F101" s="82"/>
      <c r="G101" s="96"/>
      <c r="H101" s="96"/>
      <c r="I101" s="96"/>
      <c r="J101" s="96"/>
    </row>
    <row r="102" spans="1:10" s="29" customFormat="1" ht="70" x14ac:dyDescent="0.2">
      <c r="A102" s="9" t="s">
        <v>10</v>
      </c>
      <c r="B102" s="37" t="s">
        <v>124</v>
      </c>
      <c r="C102" s="69" t="s">
        <v>143</v>
      </c>
      <c r="D102" s="70">
        <v>28.7</v>
      </c>
      <c r="E102" s="71"/>
      <c r="F102" s="71">
        <f>D102*E102</f>
        <v>0</v>
      </c>
      <c r="G102" s="96"/>
      <c r="H102" s="96"/>
      <c r="I102" s="96"/>
      <c r="J102" s="96"/>
    </row>
    <row r="103" spans="1:10" s="29" customFormat="1" x14ac:dyDescent="0.2">
      <c r="A103" s="14"/>
      <c r="B103" s="52"/>
      <c r="C103" s="72"/>
      <c r="D103" s="70"/>
      <c r="E103" s="71"/>
      <c r="F103" s="71"/>
      <c r="G103" s="96"/>
      <c r="H103" s="96"/>
      <c r="I103" s="96"/>
      <c r="J103" s="96"/>
    </row>
    <row r="104" spans="1:10" s="29" customFormat="1" ht="98" x14ac:dyDescent="0.2">
      <c r="A104" s="9" t="s">
        <v>138</v>
      </c>
      <c r="B104" s="37" t="s">
        <v>187</v>
      </c>
      <c r="C104" s="69" t="s">
        <v>69</v>
      </c>
      <c r="D104" s="70">
        <v>8</v>
      </c>
      <c r="E104" s="71"/>
      <c r="F104" s="71">
        <f>D104*E104</f>
        <v>0</v>
      </c>
      <c r="G104" s="96"/>
      <c r="H104" s="96"/>
      <c r="I104" s="96"/>
      <c r="J104" s="96"/>
    </row>
    <row r="105" spans="1:10" s="29" customFormat="1" ht="16" thickBot="1" x14ac:dyDescent="0.25">
      <c r="A105" s="14"/>
      <c r="B105" s="52"/>
      <c r="C105" s="72"/>
      <c r="D105" s="70"/>
      <c r="E105" s="71"/>
      <c r="F105" s="71"/>
      <c r="G105" s="96"/>
      <c r="H105" s="96"/>
      <c r="I105" s="96"/>
      <c r="J105" s="96"/>
    </row>
    <row r="106" spans="1:10" ht="16" thickBot="1" x14ac:dyDescent="0.25">
      <c r="A106" s="9" t="s">
        <v>87</v>
      </c>
      <c r="B106" s="59" t="s">
        <v>125</v>
      </c>
      <c r="C106" s="80"/>
      <c r="D106" s="70"/>
      <c r="E106" s="71"/>
      <c r="F106" s="71"/>
      <c r="G106" s="97">
        <f>F107+F109</f>
        <v>0</v>
      </c>
      <c r="H106" s="108">
        <f>G106</f>
        <v>0</v>
      </c>
      <c r="I106" s="96"/>
      <c r="J106" s="96"/>
    </row>
    <row r="107" spans="1:10" ht="86" x14ac:dyDescent="0.2">
      <c r="A107" s="9" t="s">
        <v>88</v>
      </c>
      <c r="B107" s="37" t="s">
        <v>188</v>
      </c>
      <c r="C107" s="69" t="s">
        <v>143</v>
      </c>
      <c r="D107" s="70">
        <v>3.3</v>
      </c>
      <c r="E107" s="71"/>
      <c r="F107" s="71">
        <f>D107*E107</f>
        <v>0</v>
      </c>
      <c r="G107" s="96"/>
      <c r="H107" s="96"/>
      <c r="I107" s="96"/>
      <c r="J107" s="96"/>
    </row>
    <row r="108" spans="1:10" x14ac:dyDescent="0.2">
      <c r="A108" s="14"/>
      <c r="B108" s="52"/>
      <c r="C108" s="72"/>
      <c r="D108" s="70"/>
      <c r="E108" s="71"/>
      <c r="F108" s="71"/>
      <c r="G108" s="96"/>
      <c r="H108" s="96"/>
      <c r="I108" s="96"/>
      <c r="J108" s="96"/>
    </row>
    <row r="109" spans="1:10" ht="56" x14ac:dyDescent="0.2">
      <c r="A109" s="9" t="s">
        <v>89</v>
      </c>
      <c r="B109" s="37" t="s">
        <v>17</v>
      </c>
      <c r="C109" s="69" t="s">
        <v>69</v>
      </c>
      <c r="D109" s="70">
        <v>34</v>
      </c>
      <c r="E109" s="71"/>
      <c r="F109" s="71">
        <f>D109*E109</f>
        <v>0</v>
      </c>
      <c r="G109" s="96"/>
      <c r="H109" s="96"/>
      <c r="I109" s="96"/>
      <c r="J109" s="96"/>
    </row>
    <row r="110" spans="1:10" ht="16" thickBot="1" x14ac:dyDescent="0.25">
      <c r="A110" s="14"/>
      <c r="B110" s="52"/>
      <c r="C110" s="72"/>
      <c r="D110" s="70"/>
      <c r="E110" s="71"/>
      <c r="F110" s="71"/>
      <c r="G110" s="96"/>
      <c r="H110" s="96"/>
      <c r="I110" s="96"/>
      <c r="J110" s="96"/>
    </row>
    <row r="111" spans="1:10" ht="16" thickBot="1" x14ac:dyDescent="0.25">
      <c r="A111" s="38" t="s">
        <v>54</v>
      </c>
      <c r="B111" s="55" t="s">
        <v>126</v>
      </c>
      <c r="C111" s="78"/>
      <c r="D111" s="70"/>
      <c r="E111" s="79"/>
      <c r="F111" s="71"/>
      <c r="G111" s="96"/>
      <c r="H111" s="66"/>
      <c r="I111" s="96"/>
      <c r="J111" s="108">
        <f>H112+H115+H136+H143</f>
        <v>0</v>
      </c>
    </row>
    <row r="112" spans="1:10" s="29" customFormat="1" ht="16" thickBot="1" x14ac:dyDescent="0.25">
      <c r="A112" s="38" t="s">
        <v>55</v>
      </c>
      <c r="B112" s="55" t="s">
        <v>30</v>
      </c>
      <c r="C112" s="78"/>
      <c r="D112" s="70"/>
      <c r="E112" s="79"/>
      <c r="F112" s="71"/>
      <c r="G112" s="97">
        <f>F113</f>
        <v>0</v>
      </c>
      <c r="H112" s="108">
        <f>G112</f>
        <v>0</v>
      </c>
      <c r="I112" s="96"/>
      <c r="J112" s="96"/>
    </row>
    <row r="113" spans="1:10" s="29" customFormat="1" ht="72" x14ac:dyDescent="0.2">
      <c r="A113" s="36" t="s">
        <v>56</v>
      </c>
      <c r="B113" s="67" t="s">
        <v>152</v>
      </c>
      <c r="C113" s="69" t="s">
        <v>144</v>
      </c>
      <c r="D113" s="74">
        <v>10</v>
      </c>
      <c r="E113" s="75"/>
      <c r="F113" s="71">
        <f>D113*E113</f>
        <v>0</v>
      </c>
      <c r="G113" s="96"/>
      <c r="H113" s="96"/>
      <c r="I113" s="96"/>
      <c r="J113" s="96"/>
    </row>
    <row r="114" spans="1:10" s="29" customFormat="1" ht="16" thickBot="1" x14ac:dyDescent="0.25">
      <c r="A114" s="36"/>
      <c r="B114" s="67"/>
      <c r="C114" s="69"/>
      <c r="D114" s="74"/>
      <c r="E114" s="75"/>
      <c r="F114" s="71"/>
      <c r="G114" s="96"/>
      <c r="H114" s="96"/>
      <c r="I114" s="96"/>
      <c r="J114" s="96"/>
    </row>
    <row r="115" spans="1:10" ht="16" thickBot="1" x14ac:dyDescent="0.25">
      <c r="A115" s="38" t="s">
        <v>57</v>
      </c>
      <c r="B115" s="59" t="s">
        <v>22</v>
      </c>
      <c r="C115" s="80"/>
      <c r="D115" s="70"/>
      <c r="E115" s="71"/>
      <c r="F115" s="71"/>
      <c r="G115" s="97">
        <f>F116+F118++F131+F132+F134+F120+F122+F124+F126+F128</f>
        <v>0</v>
      </c>
      <c r="H115" s="108">
        <f>G115</f>
        <v>0</v>
      </c>
      <c r="I115" s="96"/>
      <c r="J115" s="96"/>
    </row>
    <row r="116" spans="1:10" s="29" customFormat="1" ht="86" x14ac:dyDescent="0.2">
      <c r="A116" s="9" t="s">
        <v>58</v>
      </c>
      <c r="B116" s="10" t="s">
        <v>195</v>
      </c>
      <c r="C116" s="69" t="s">
        <v>143</v>
      </c>
      <c r="D116" s="70">
        <v>5</v>
      </c>
      <c r="E116" s="71"/>
      <c r="F116" s="71">
        <f>D116*E116</f>
        <v>0</v>
      </c>
      <c r="G116" s="96"/>
      <c r="H116" s="96"/>
      <c r="I116" s="96"/>
      <c r="J116" s="96"/>
    </row>
    <row r="117" spans="1:10" s="29" customFormat="1" x14ac:dyDescent="0.2">
      <c r="A117" s="14"/>
      <c r="B117" s="52"/>
      <c r="C117" s="72"/>
      <c r="D117" s="70"/>
      <c r="E117" s="71"/>
      <c r="F117" s="71"/>
      <c r="G117" s="96"/>
      <c r="H117" s="96"/>
      <c r="I117" s="96"/>
      <c r="J117" s="96"/>
    </row>
    <row r="118" spans="1:10" s="29" customFormat="1" ht="86" x14ac:dyDescent="0.2">
      <c r="A118" s="9" t="s">
        <v>59</v>
      </c>
      <c r="B118" s="37" t="s">
        <v>92</v>
      </c>
      <c r="C118" s="69" t="s">
        <v>143</v>
      </c>
      <c r="D118" s="70">
        <v>5</v>
      </c>
      <c r="E118" s="71"/>
      <c r="F118" s="71">
        <f>D118*E118</f>
        <v>0</v>
      </c>
      <c r="G118" s="96"/>
      <c r="H118" s="96"/>
      <c r="I118" s="96"/>
      <c r="J118" s="96"/>
    </row>
    <row r="119" spans="1:10" s="29" customFormat="1" x14ac:dyDescent="0.2">
      <c r="A119" s="9"/>
      <c r="B119" s="37"/>
      <c r="C119" s="69"/>
      <c r="D119" s="70"/>
      <c r="E119" s="71"/>
      <c r="F119" s="71"/>
      <c r="G119" s="96"/>
      <c r="H119" s="96"/>
      <c r="I119" s="96"/>
      <c r="J119" s="96"/>
    </row>
    <row r="120" spans="1:10" ht="128" x14ac:dyDescent="0.2">
      <c r="A120" s="9" t="s">
        <v>58</v>
      </c>
      <c r="B120" s="37" t="s">
        <v>196</v>
      </c>
      <c r="C120" s="69" t="s">
        <v>144</v>
      </c>
      <c r="D120" s="70">
        <v>145</v>
      </c>
      <c r="E120" s="71"/>
      <c r="F120" s="71">
        <f>D120*E120</f>
        <v>0</v>
      </c>
      <c r="G120" s="96"/>
      <c r="H120" s="96"/>
      <c r="I120" s="96"/>
      <c r="J120" s="96"/>
    </row>
    <row r="121" spans="1:10" x14ac:dyDescent="0.2">
      <c r="B121" s="37"/>
      <c r="C121" s="69"/>
      <c r="D121" s="70"/>
      <c r="E121" s="71"/>
      <c r="F121" s="71"/>
      <c r="G121" s="96"/>
      <c r="H121" s="96"/>
      <c r="I121" s="96"/>
      <c r="J121" s="96"/>
    </row>
    <row r="122" spans="1:10" ht="90" x14ac:dyDescent="0.2">
      <c r="A122" s="9" t="s">
        <v>59</v>
      </c>
      <c r="B122" s="37" t="s">
        <v>184</v>
      </c>
      <c r="C122" s="69" t="s">
        <v>144</v>
      </c>
      <c r="D122" s="70">
        <v>162</v>
      </c>
      <c r="E122" s="71"/>
      <c r="F122" s="71">
        <f>D122*E122</f>
        <v>0</v>
      </c>
      <c r="G122" s="96"/>
      <c r="H122" s="96"/>
      <c r="I122" s="96"/>
      <c r="J122" s="96"/>
    </row>
    <row r="123" spans="1:10" x14ac:dyDescent="0.2">
      <c r="A123" s="14"/>
      <c r="B123" s="52"/>
      <c r="C123" s="72"/>
      <c r="D123" s="70"/>
      <c r="E123" s="71"/>
      <c r="F123" s="71"/>
      <c r="G123" s="96"/>
      <c r="H123" s="96"/>
      <c r="I123" s="96"/>
      <c r="J123" s="96"/>
    </row>
    <row r="124" spans="1:10" ht="86" x14ac:dyDescent="0.2">
      <c r="A124" s="9" t="s">
        <v>60</v>
      </c>
      <c r="B124" s="37" t="s">
        <v>127</v>
      </c>
      <c r="C124" s="69" t="s">
        <v>143</v>
      </c>
      <c r="D124" s="70">
        <v>8.8000000000000007</v>
      </c>
      <c r="E124" s="71"/>
      <c r="F124" s="71">
        <f>D124*E124</f>
        <v>0</v>
      </c>
      <c r="G124" s="96"/>
      <c r="H124" s="96"/>
      <c r="I124" s="96"/>
      <c r="J124" s="96"/>
    </row>
    <row r="125" spans="1:10" x14ac:dyDescent="0.2">
      <c r="B125" s="37"/>
      <c r="C125" s="69"/>
      <c r="D125" s="70"/>
      <c r="E125" s="71"/>
      <c r="F125" s="71"/>
      <c r="G125" s="96"/>
      <c r="H125" s="96"/>
      <c r="I125" s="96"/>
      <c r="J125" s="96"/>
    </row>
    <row r="126" spans="1:10" s="29" customFormat="1" ht="240" x14ac:dyDescent="0.2">
      <c r="A126" s="9" t="s">
        <v>145</v>
      </c>
      <c r="B126" s="68" t="s">
        <v>128</v>
      </c>
      <c r="C126" s="69" t="s">
        <v>143</v>
      </c>
      <c r="D126" s="84">
        <v>99</v>
      </c>
      <c r="E126" s="71"/>
      <c r="F126" s="71">
        <f>D126*E126</f>
        <v>0</v>
      </c>
      <c r="G126" s="96"/>
      <c r="H126" s="96"/>
      <c r="I126" s="96"/>
      <c r="J126" s="96"/>
    </row>
    <row r="127" spans="1:10" s="29" customFormat="1" x14ac:dyDescent="0.2">
      <c r="A127" s="9"/>
      <c r="B127" s="13"/>
      <c r="C127" s="69"/>
      <c r="D127" s="84"/>
      <c r="E127" s="71"/>
      <c r="F127" s="71"/>
      <c r="G127" s="96"/>
      <c r="H127" s="96"/>
      <c r="I127" s="96"/>
      <c r="J127" s="96"/>
    </row>
    <row r="128" spans="1:10" ht="128" x14ac:dyDescent="0.2">
      <c r="A128" s="9" t="s">
        <v>146</v>
      </c>
      <c r="B128" s="60" t="s">
        <v>197</v>
      </c>
      <c r="C128" s="69" t="s">
        <v>143</v>
      </c>
      <c r="D128" s="70">
        <v>67</v>
      </c>
      <c r="E128" s="71"/>
      <c r="F128" s="71">
        <f>D128*E128</f>
        <v>0</v>
      </c>
      <c r="G128" s="96"/>
      <c r="H128" s="96"/>
      <c r="I128" s="96"/>
      <c r="J128" s="96"/>
    </row>
    <row r="129" spans="1:10" x14ac:dyDescent="0.2">
      <c r="B129" s="60"/>
      <c r="C129" s="69"/>
      <c r="D129" s="70"/>
      <c r="E129" s="71"/>
      <c r="F129" s="71"/>
      <c r="G129" s="96"/>
      <c r="H129" s="96"/>
      <c r="I129" s="96"/>
      <c r="J129" s="96"/>
    </row>
    <row r="130" spans="1:10" s="29" customFormat="1" ht="154" x14ac:dyDescent="0.2">
      <c r="A130" s="9" t="s">
        <v>189</v>
      </c>
      <c r="B130" s="116" t="s">
        <v>192</v>
      </c>
      <c r="C130" s="69"/>
      <c r="D130" s="70"/>
      <c r="E130" s="71"/>
      <c r="F130" s="71"/>
      <c r="G130" s="96"/>
      <c r="H130" s="96"/>
      <c r="I130" s="96"/>
      <c r="J130" s="96"/>
    </row>
    <row r="131" spans="1:10" s="29" customFormat="1" ht="16" x14ac:dyDescent="0.2">
      <c r="A131" s="9"/>
      <c r="B131" s="116" t="s">
        <v>190</v>
      </c>
      <c r="C131" s="69" t="s">
        <v>144</v>
      </c>
      <c r="D131" s="70">
        <v>10</v>
      </c>
      <c r="E131" s="71"/>
      <c r="F131" s="71">
        <f>D131*E131</f>
        <v>0</v>
      </c>
      <c r="G131" s="96"/>
      <c r="H131" s="96"/>
      <c r="I131" s="96"/>
      <c r="J131" s="96"/>
    </row>
    <row r="132" spans="1:10" s="29" customFormat="1" ht="16" x14ac:dyDescent="0.2">
      <c r="A132" s="9"/>
      <c r="B132" s="116" t="s">
        <v>191</v>
      </c>
      <c r="C132" s="69" t="s">
        <v>143</v>
      </c>
      <c r="D132" s="70">
        <v>0.6</v>
      </c>
      <c r="E132" s="71"/>
      <c r="F132" s="71">
        <f>D132*E132</f>
        <v>0</v>
      </c>
      <c r="G132" s="96"/>
      <c r="H132" s="96"/>
      <c r="I132" s="96"/>
      <c r="J132" s="96"/>
    </row>
    <row r="133" spans="1:10" s="29" customFormat="1" x14ac:dyDescent="0.2">
      <c r="A133" s="9"/>
      <c r="B133" s="60"/>
      <c r="C133" s="69"/>
      <c r="D133" s="70"/>
      <c r="E133" s="71"/>
      <c r="F133" s="71"/>
      <c r="G133" s="96"/>
      <c r="H133" s="96"/>
      <c r="I133" s="96"/>
      <c r="J133" s="96"/>
    </row>
    <row r="134" spans="1:10" s="29" customFormat="1" ht="126" x14ac:dyDescent="0.2">
      <c r="A134" s="9" t="s">
        <v>193</v>
      </c>
      <c r="B134" s="116" t="s">
        <v>194</v>
      </c>
      <c r="C134" s="69" t="s">
        <v>69</v>
      </c>
      <c r="D134" s="70">
        <v>12</v>
      </c>
      <c r="E134" s="71"/>
      <c r="F134" s="71">
        <f>D134*E134</f>
        <v>0</v>
      </c>
      <c r="G134" s="96"/>
      <c r="H134" s="96"/>
      <c r="I134" s="96"/>
      <c r="J134" s="96"/>
    </row>
    <row r="135" spans="1:10" s="29" customFormat="1" ht="16" thickBot="1" x14ac:dyDescent="0.25">
      <c r="A135" s="9"/>
      <c r="B135" s="60"/>
      <c r="C135" s="69"/>
      <c r="D135" s="70"/>
      <c r="E135" s="71"/>
      <c r="F135" s="71"/>
      <c r="G135" s="96"/>
      <c r="H135" s="96"/>
      <c r="I135" s="96"/>
      <c r="J135" s="96"/>
    </row>
    <row r="136" spans="1:10" ht="16" thickBot="1" x14ac:dyDescent="0.25">
      <c r="A136" s="9" t="s">
        <v>19</v>
      </c>
      <c r="B136" s="59" t="s">
        <v>86</v>
      </c>
      <c r="C136" s="80"/>
      <c r="D136" s="70"/>
      <c r="E136" s="71"/>
      <c r="F136" s="71"/>
      <c r="G136" s="97"/>
      <c r="H136" s="108">
        <f>G137+G140</f>
        <v>0</v>
      </c>
      <c r="I136" s="96"/>
      <c r="J136" s="96"/>
    </row>
    <row r="137" spans="1:10" ht="12.75" customHeight="1" x14ac:dyDescent="0.2">
      <c r="A137" s="9" t="s">
        <v>20</v>
      </c>
      <c r="B137" s="59" t="s">
        <v>80</v>
      </c>
      <c r="C137" s="80"/>
      <c r="D137" s="70"/>
      <c r="E137" s="71"/>
      <c r="F137" s="71"/>
      <c r="G137" s="97">
        <f>F138</f>
        <v>0</v>
      </c>
      <c r="H137" s="109"/>
      <c r="I137" s="96"/>
      <c r="J137" s="96"/>
    </row>
    <row r="138" spans="1:10" ht="128" x14ac:dyDescent="0.2">
      <c r="A138" s="9" t="s">
        <v>185</v>
      </c>
      <c r="B138" s="10" t="s">
        <v>180</v>
      </c>
      <c r="C138" s="69" t="s">
        <v>69</v>
      </c>
      <c r="D138" s="70">
        <v>13</v>
      </c>
      <c r="E138" s="71"/>
      <c r="F138" s="71">
        <f>D138*E138</f>
        <v>0</v>
      </c>
      <c r="G138" s="96"/>
      <c r="H138" s="96"/>
      <c r="I138" s="96"/>
      <c r="J138" s="96"/>
    </row>
    <row r="139" spans="1:10" x14ac:dyDescent="0.2">
      <c r="B139" s="53"/>
      <c r="C139" s="69"/>
      <c r="D139" s="70"/>
      <c r="E139" s="71"/>
      <c r="F139" s="71"/>
      <c r="G139" s="96"/>
      <c r="H139" s="96"/>
      <c r="I139" s="96"/>
      <c r="J139" s="96"/>
    </row>
    <row r="140" spans="1:10" ht="12.75" customHeight="1" x14ac:dyDescent="0.2">
      <c r="A140" s="9" t="s">
        <v>21</v>
      </c>
      <c r="B140" s="59" t="s">
        <v>81</v>
      </c>
      <c r="C140" s="80"/>
      <c r="D140" s="70"/>
      <c r="E140" s="71"/>
      <c r="F140" s="71"/>
      <c r="G140" s="97">
        <f>F141</f>
        <v>0</v>
      </c>
      <c r="H140" s="109"/>
      <c r="I140" s="96"/>
      <c r="J140" s="96"/>
    </row>
    <row r="141" spans="1:10" ht="238" x14ac:dyDescent="0.2">
      <c r="A141" s="9" t="s">
        <v>186</v>
      </c>
      <c r="B141" s="10" t="s">
        <v>181</v>
      </c>
      <c r="C141" s="69" t="s">
        <v>33</v>
      </c>
      <c r="D141" s="70">
        <v>1</v>
      </c>
      <c r="E141" s="71"/>
      <c r="F141" s="71">
        <f>D141*E141</f>
        <v>0</v>
      </c>
      <c r="G141" s="96"/>
      <c r="H141" s="96"/>
      <c r="I141" s="96"/>
      <c r="J141" s="96"/>
    </row>
    <row r="142" spans="1:10" ht="16" thickBot="1" x14ac:dyDescent="0.25">
      <c r="B142" s="37"/>
      <c r="C142" s="69"/>
      <c r="D142" s="70"/>
      <c r="E142" s="71"/>
      <c r="F142" s="71"/>
      <c r="G142" s="96"/>
      <c r="H142" s="96"/>
      <c r="I142" s="96"/>
      <c r="J142" s="96"/>
    </row>
    <row r="143" spans="1:10" ht="16" thickBot="1" x14ac:dyDescent="0.25">
      <c r="A143" s="9" t="s">
        <v>90</v>
      </c>
      <c r="B143" s="59" t="s">
        <v>82</v>
      </c>
      <c r="C143" s="80"/>
      <c r="D143" s="70"/>
      <c r="E143" s="71"/>
      <c r="F143" s="71"/>
      <c r="G143" s="97">
        <f>F144</f>
        <v>0</v>
      </c>
      <c r="H143" s="32">
        <f>G143</f>
        <v>0</v>
      </c>
      <c r="I143" s="96"/>
      <c r="J143" s="96"/>
    </row>
    <row r="144" spans="1:10" s="29" customFormat="1" ht="129" x14ac:dyDescent="0.2">
      <c r="A144" s="9" t="s">
        <v>91</v>
      </c>
      <c r="B144" s="10" t="s">
        <v>129</v>
      </c>
      <c r="C144" s="69" t="s">
        <v>69</v>
      </c>
      <c r="D144" s="84">
        <v>32.799999999999997</v>
      </c>
      <c r="E144" s="85"/>
      <c r="F144" s="71">
        <f>D144*E144</f>
        <v>0</v>
      </c>
      <c r="G144" s="97"/>
      <c r="H144" s="96"/>
      <c r="I144" s="96"/>
      <c r="J144" s="96"/>
    </row>
    <row r="145" spans="1:10" s="29" customFormat="1" ht="16" thickBot="1" x14ac:dyDescent="0.25">
      <c r="A145" s="9"/>
      <c r="B145" s="13"/>
      <c r="C145" s="69"/>
      <c r="D145" s="84"/>
      <c r="E145" s="85"/>
      <c r="F145" s="71"/>
      <c r="G145" s="96"/>
      <c r="H145" s="96"/>
      <c r="I145" s="96"/>
      <c r="J145" s="96"/>
    </row>
    <row r="146" spans="1:10" s="29" customFormat="1" ht="18" thickBot="1" x14ac:dyDescent="0.25">
      <c r="A146" s="33" t="s">
        <v>61</v>
      </c>
      <c r="B146" s="51" t="s">
        <v>153</v>
      </c>
      <c r="C146" s="78"/>
      <c r="D146" s="70"/>
      <c r="E146" s="79"/>
      <c r="F146" s="71"/>
      <c r="G146" s="97"/>
      <c r="I146" s="96"/>
      <c r="J146" s="32">
        <f>H147</f>
        <v>0</v>
      </c>
    </row>
    <row r="147" spans="1:10" s="29" customFormat="1" ht="16" thickBot="1" x14ac:dyDescent="0.25">
      <c r="A147" s="9" t="s">
        <v>62</v>
      </c>
      <c r="B147" s="59" t="s">
        <v>154</v>
      </c>
      <c r="C147" s="80"/>
      <c r="D147" s="70"/>
      <c r="E147" s="71"/>
      <c r="F147" s="71"/>
      <c r="G147" s="97">
        <f>F148</f>
        <v>0</v>
      </c>
      <c r="H147" s="32">
        <f>G147</f>
        <v>0</v>
      </c>
      <c r="I147" s="96"/>
      <c r="J147" s="96"/>
    </row>
    <row r="148" spans="1:10" s="29" customFormat="1" ht="126" x14ac:dyDescent="0.2">
      <c r="A148" s="9" t="s">
        <v>23</v>
      </c>
      <c r="B148" s="37" t="s">
        <v>155</v>
      </c>
      <c r="C148" s="69" t="s">
        <v>144</v>
      </c>
      <c r="D148" s="70">
        <v>180</v>
      </c>
      <c r="E148" s="71"/>
      <c r="F148" s="71">
        <f>D148*E148</f>
        <v>0</v>
      </c>
      <c r="G148" s="96"/>
      <c r="H148" s="96"/>
      <c r="I148" s="96"/>
      <c r="J148" s="96"/>
    </row>
    <row r="149" spans="1:10" s="29" customFormat="1" ht="16" thickBot="1" x14ac:dyDescent="0.25">
      <c r="A149" s="9"/>
      <c r="B149" s="53"/>
      <c r="C149" s="69"/>
      <c r="D149" s="70"/>
      <c r="E149" s="71"/>
      <c r="F149" s="71"/>
      <c r="G149" s="96"/>
      <c r="H149" s="96"/>
      <c r="I149" s="96"/>
      <c r="J149" s="96"/>
    </row>
    <row r="150" spans="1:10" ht="18" thickBot="1" x14ac:dyDescent="0.25">
      <c r="A150" s="33" t="s">
        <v>147</v>
      </c>
      <c r="B150" s="51" t="s">
        <v>67</v>
      </c>
      <c r="C150" s="78"/>
      <c r="D150" s="70"/>
      <c r="E150" s="79"/>
      <c r="F150" s="71"/>
      <c r="G150" s="97"/>
      <c r="I150" s="96"/>
      <c r="J150" s="32">
        <f>H151</f>
        <v>0</v>
      </c>
    </row>
    <row r="151" spans="1:10" s="29" customFormat="1" ht="16" thickBot="1" x14ac:dyDescent="0.25">
      <c r="A151" s="9" t="s">
        <v>148</v>
      </c>
      <c r="B151" s="59" t="s">
        <v>22</v>
      </c>
      <c r="C151" s="80"/>
      <c r="D151" s="70"/>
      <c r="E151" s="71"/>
      <c r="F151" s="71"/>
      <c r="G151" s="97">
        <f>F152</f>
        <v>0</v>
      </c>
      <c r="H151" s="32">
        <f>G151</f>
        <v>0</v>
      </c>
      <c r="I151" s="96"/>
      <c r="J151" s="96"/>
    </row>
    <row r="152" spans="1:10" ht="42" x14ac:dyDescent="0.2">
      <c r="A152" s="9" t="s">
        <v>149</v>
      </c>
      <c r="B152" s="37" t="s">
        <v>83</v>
      </c>
      <c r="C152" s="69" t="s">
        <v>68</v>
      </c>
      <c r="D152" s="70">
        <v>16</v>
      </c>
      <c r="E152" s="71"/>
      <c r="F152" s="71">
        <f>D152*E152</f>
        <v>0</v>
      </c>
      <c r="G152" s="96"/>
      <c r="H152" s="96"/>
      <c r="I152" s="96"/>
      <c r="J152" s="96"/>
    </row>
    <row r="153" spans="1:10" ht="16" thickBot="1" x14ac:dyDescent="0.25">
      <c r="B153" s="53"/>
      <c r="C153" s="69"/>
      <c r="D153" s="70"/>
      <c r="E153" s="71"/>
      <c r="F153" s="71"/>
      <c r="G153" s="96"/>
      <c r="H153" s="96"/>
      <c r="I153" s="96"/>
      <c r="J153" s="96"/>
    </row>
    <row r="154" spans="1:10" ht="18" thickBot="1" x14ac:dyDescent="0.25">
      <c r="A154" s="33" t="s">
        <v>156</v>
      </c>
      <c r="B154" s="51" t="s">
        <v>8</v>
      </c>
      <c r="C154" s="78"/>
      <c r="D154" s="70"/>
      <c r="E154" s="79"/>
      <c r="F154" s="71"/>
      <c r="G154" s="96"/>
      <c r="H154" s="96"/>
      <c r="I154" s="96"/>
      <c r="J154" s="32">
        <f>H155</f>
        <v>0</v>
      </c>
    </row>
    <row r="155" spans="1:10" ht="16" thickBot="1" x14ac:dyDescent="0.25">
      <c r="A155" s="40" t="s">
        <v>157</v>
      </c>
      <c r="B155" s="61" t="s">
        <v>8</v>
      </c>
      <c r="C155" s="69"/>
      <c r="D155" s="70"/>
      <c r="E155" s="86"/>
      <c r="F155" s="86"/>
      <c r="G155" s="97">
        <f>F156+F158+F160+F162+F164+F166</f>
        <v>0</v>
      </c>
      <c r="H155" s="32">
        <f>G155</f>
        <v>0</v>
      </c>
      <c r="I155" s="96"/>
      <c r="J155" s="96"/>
    </row>
    <row r="156" spans="1:10" ht="56" x14ac:dyDescent="0.2">
      <c r="A156" s="9" t="s">
        <v>158</v>
      </c>
      <c r="B156" s="37" t="s">
        <v>141</v>
      </c>
      <c r="C156" s="69" t="s">
        <v>33</v>
      </c>
      <c r="D156" s="70">
        <v>4</v>
      </c>
      <c r="E156" s="71"/>
      <c r="F156" s="71">
        <f>D156*E156</f>
        <v>0</v>
      </c>
      <c r="G156" s="97"/>
      <c r="H156" s="96"/>
      <c r="I156" s="96"/>
      <c r="J156" s="96"/>
    </row>
    <row r="157" spans="1:10" x14ac:dyDescent="0.2">
      <c r="B157" s="37"/>
      <c r="C157" s="69"/>
      <c r="D157" s="70"/>
      <c r="E157" s="71"/>
      <c r="F157" s="71"/>
      <c r="G157" s="97"/>
      <c r="H157" s="96"/>
      <c r="I157" s="96"/>
      <c r="J157" s="96"/>
    </row>
    <row r="158" spans="1:10" s="29" customFormat="1" ht="42" x14ac:dyDescent="0.2">
      <c r="A158" s="9" t="s">
        <v>159</v>
      </c>
      <c r="B158" s="37" t="s">
        <v>139</v>
      </c>
      <c r="C158" s="69" t="s">
        <v>33</v>
      </c>
      <c r="D158" s="70">
        <v>1</v>
      </c>
      <c r="E158" s="71"/>
      <c r="F158" s="71">
        <f>D158*E158</f>
        <v>0</v>
      </c>
      <c r="G158" s="97"/>
      <c r="H158" s="96"/>
      <c r="I158" s="96"/>
      <c r="J158" s="96"/>
    </row>
    <row r="159" spans="1:10" s="29" customFormat="1" x14ac:dyDescent="0.2">
      <c r="A159" s="9"/>
      <c r="B159" s="37"/>
      <c r="C159" s="69"/>
      <c r="D159" s="70"/>
      <c r="E159" s="71"/>
      <c r="F159" s="71"/>
      <c r="G159" s="97"/>
      <c r="H159" s="96"/>
      <c r="I159" s="96"/>
      <c r="J159" s="96"/>
    </row>
    <row r="160" spans="1:10" s="29" customFormat="1" ht="56" x14ac:dyDescent="0.2">
      <c r="A160" s="9" t="s">
        <v>160</v>
      </c>
      <c r="B160" s="37" t="s">
        <v>140</v>
      </c>
      <c r="C160" s="69" t="s">
        <v>33</v>
      </c>
      <c r="D160" s="70">
        <v>5</v>
      </c>
      <c r="E160" s="71"/>
      <c r="F160" s="71">
        <f>D160*E160</f>
        <v>0</v>
      </c>
      <c r="G160" s="97"/>
      <c r="H160" s="96"/>
      <c r="I160" s="96"/>
      <c r="J160" s="96"/>
    </row>
    <row r="161" spans="1:10" s="29" customFormat="1" x14ac:dyDescent="0.2">
      <c r="A161" s="9"/>
      <c r="B161" s="37"/>
      <c r="C161" s="69"/>
      <c r="D161" s="70"/>
      <c r="E161" s="71"/>
      <c r="F161" s="71"/>
      <c r="G161" s="97"/>
      <c r="H161" s="96"/>
      <c r="I161" s="96"/>
      <c r="J161" s="96"/>
    </row>
    <row r="162" spans="1:10" s="29" customFormat="1" ht="42" x14ac:dyDescent="0.2">
      <c r="A162" s="9" t="s">
        <v>161</v>
      </c>
      <c r="B162" s="37" t="s">
        <v>142</v>
      </c>
      <c r="C162" s="69" t="s">
        <v>33</v>
      </c>
      <c r="D162" s="70">
        <v>1</v>
      </c>
      <c r="E162" s="71"/>
      <c r="F162" s="71">
        <f>D162*E162</f>
        <v>0</v>
      </c>
      <c r="G162" s="97"/>
      <c r="H162" s="96"/>
      <c r="I162" s="96"/>
      <c r="J162" s="96"/>
    </row>
    <row r="163" spans="1:10" s="29" customFormat="1" x14ac:dyDescent="0.2">
      <c r="A163" s="9"/>
      <c r="B163" s="37"/>
      <c r="C163" s="69"/>
      <c r="D163" s="70"/>
      <c r="E163" s="71"/>
      <c r="F163" s="71"/>
      <c r="G163" s="97"/>
      <c r="H163" s="96"/>
      <c r="I163" s="96"/>
      <c r="J163" s="96"/>
    </row>
    <row r="164" spans="1:10" ht="56" x14ac:dyDescent="0.2">
      <c r="A164" s="9" t="s">
        <v>162</v>
      </c>
      <c r="B164" s="37" t="s">
        <v>9</v>
      </c>
      <c r="C164" s="69" t="s">
        <v>33</v>
      </c>
      <c r="D164" s="70">
        <v>2</v>
      </c>
      <c r="E164" s="71"/>
      <c r="F164" s="71">
        <f>D164*E164</f>
        <v>0</v>
      </c>
      <c r="G164" s="97"/>
      <c r="H164" s="96"/>
      <c r="I164" s="96"/>
      <c r="J164" s="96"/>
    </row>
    <row r="165" spans="1:10" x14ac:dyDescent="0.2">
      <c r="B165" s="37"/>
      <c r="C165" s="69"/>
      <c r="D165" s="70"/>
      <c r="E165" s="71"/>
      <c r="F165" s="71"/>
      <c r="G165" s="97"/>
      <c r="H165" s="96"/>
      <c r="I165" s="96"/>
      <c r="J165" s="96"/>
    </row>
    <row r="166" spans="1:10" ht="56" x14ac:dyDescent="0.2">
      <c r="A166" s="9" t="s">
        <v>163</v>
      </c>
      <c r="B166" s="37" t="s">
        <v>99</v>
      </c>
      <c r="C166" s="69" t="s">
        <v>33</v>
      </c>
      <c r="D166" s="70">
        <v>4</v>
      </c>
      <c r="E166" s="71"/>
      <c r="F166" s="71">
        <f>D166*E166</f>
        <v>0</v>
      </c>
      <c r="G166" s="97"/>
      <c r="H166" s="96"/>
      <c r="I166" s="96"/>
      <c r="J166" s="96"/>
    </row>
    <row r="167" spans="1:10" s="29" customFormat="1" x14ac:dyDescent="0.2">
      <c r="A167" s="9"/>
      <c r="B167" s="37"/>
      <c r="C167" s="69"/>
      <c r="D167" s="70"/>
      <c r="E167" s="71"/>
      <c r="F167" s="71"/>
      <c r="G167" s="97"/>
      <c r="H167" s="96"/>
      <c r="I167" s="96"/>
      <c r="J167" s="96"/>
    </row>
    <row r="168" spans="1:10" s="29" customFormat="1" ht="16" thickBot="1" x14ac:dyDescent="0.25">
      <c r="A168" s="9"/>
      <c r="B168" s="37"/>
      <c r="C168" s="69"/>
      <c r="D168" s="70"/>
      <c r="E168" s="71"/>
      <c r="F168" s="71"/>
      <c r="G168" s="97"/>
      <c r="H168" s="96"/>
      <c r="I168" s="96"/>
      <c r="J168" s="96"/>
    </row>
    <row r="169" spans="1:10" x14ac:dyDescent="0.2">
      <c r="A169" s="34"/>
      <c r="B169" s="35"/>
      <c r="C169" s="87"/>
      <c r="D169" s="88"/>
      <c r="E169" s="89"/>
      <c r="F169" s="89"/>
      <c r="G169" s="96"/>
      <c r="H169" s="96"/>
      <c r="I169" s="96"/>
      <c r="J169" s="96"/>
    </row>
    <row r="170" spans="1:10" x14ac:dyDescent="0.2">
      <c r="B170" s="13"/>
      <c r="C170" s="90"/>
      <c r="D170" s="91"/>
      <c r="E170" s="92" t="s">
        <v>71</v>
      </c>
      <c r="F170" s="39">
        <f>SUM(F7:F169)</f>
        <v>0</v>
      </c>
      <c r="G170" s="96"/>
      <c r="H170" s="96"/>
      <c r="I170" s="96"/>
      <c r="J170" s="97"/>
    </row>
    <row r="171" spans="1:10" ht="16" thickBot="1" x14ac:dyDescent="0.25">
      <c r="B171" s="13"/>
      <c r="C171" s="90"/>
      <c r="D171" s="91"/>
      <c r="E171" s="93" t="s">
        <v>72</v>
      </c>
      <c r="F171" s="94">
        <f>F170*0.25</f>
        <v>0</v>
      </c>
      <c r="G171" s="96"/>
      <c r="H171" s="96"/>
      <c r="I171" s="96"/>
      <c r="J171" s="96"/>
    </row>
    <row r="172" spans="1:10" x14ac:dyDescent="0.2">
      <c r="B172" s="13"/>
      <c r="C172" s="90"/>
      <c r="D172" s="91"/>
      <c r="E172" s="92" t="s">
        <v>70</v>
      </c>
      <c r="F172" s="39">
        <f>F170+F171</f>
        <v>0</v>
      </c>
      <c r="G172" s="96"/>
      <c r="H172" s="96"/>
      <c r="I172" s="96"/>
      <c r="J172" s="96"/>
    </row>
    <row r="173" spans="1:10" ht="13.5" customHeight="1" x14ac:dyDescent="0.2">
      <c r="A173" s="14"/>
      <c r="B173" s="28"/>
      <c r="C173" s="90"/>
      <c r="D173" s="91"/>
      <c r="E173" s="39"/>
      <c r="F173" s="77"/>
      <c r="G173" s="96"/>
      <c r="H173" s="96"/>
      <c r="I173" s="96"/>
      <c r="J173" s="96"/>
    </row>
    <row r="174" spans="1:10" x14ac:dyDescent="0.2">
      <c r="B174" s="15"/>
      <c r="C174" s="69"/>
      <c r="D174" s="100"/>
      <c r="E174" s="39"/>
      <c r="F174" s="39"/>
      <c r="G174" s="96"/>
      <c r="H174" s="96"/>
      <c r="I174" s="96"/>
      <c r="J174" s="96"/>
    </row>
    <row r="175" spans="1:10" x14ac:dyDescent="0.2">
      <c r="B175" s="15"/>
      <c r="C175" s="69"/>
      <c r="D175" s="100"/>
      <c r="E175" s="39"/>
      <c r="F175" s="39"/>
      <c r="G175" s="96"/>
      <c r="H175" s="96"/>
      <c r="I175" s="96"/>
      <c r="J175" s="96"/>
    </row>
    <row r="176" spans="1:10" x14ac:dyDescent="0.2">
      <c r="B176" s="15"/>
      <c r="C176" s="69"/>
      <c r="D176" s="100"/>
      <c r="E176" s="39"/>
      <c r="F176" s="39"/>
      <c r="G176" s="96"/>
      <c r="H176" s="96"/>
      <c r="I176" s="96"/>
      <c r="J176" s="96"/>
    </row>
    <row r="177" spans="2:10" x14ac:dyDescent="0.2">
      <c r="B177" s="15"/>
      <c r="C177" s="69"/>
      <c r="D177" s="100"/>
      <c r="E177" s="96"/>
      <c r="F177" s="96"/>
      <c r="G177" s="96"/>
      <c r="H177" s="96"/>
      <c r="I177" s="96"/>
      <c r="J177" s="96"/>
    </row>
    <row r="178" spans="2:10" x14ac:dyDescent="0.2">
      <c r="B178" s="15"/>
      <c r="C178" s="69"/>
      <c r="D178" s="100"/>
      <c r="E178" s="96"/>
      <c r="F178" s="96"/>
      <c r="G178" s="96"/>
      <c r="H178" s="96"/>
      <c r="I178" s="96"/>
      <c r="J178" s="96"/>
    </row>
    <row r="179" spans="2:10" x14ac:dyDescent="0.2">
      <c r="B179" s="15"/>
      <c r="C179" s="69"/>
      <c r="D179" s="100"/>
      <c r="E179" s="96"/>
      <c r="F179" s="96"/>
      <c r="G179" s="96"/>
      <c r="H179" s="96"/>
      <c r="I179" s="96"/>
      <c r="J179" s="96"/>
    </row>
    <row r="180" spans="2:10" x14ac:dyDescent="0.2">
      <c r="B180" s="15"/>
      <c r="C180" s="69"/>
      <c r="D180" s="100"/>
      <c r="E180" s="96"/>
      <c r="F180" s="96"/>
      <c r="G180" s="96"/>
      <c r="H180" s="96"/>
      <c r="I180" s="96"/>
      <c r="J180" s="96"/>
    </row>
    <row r="181" spans="2:10" x14ac:dyDescent="0.2">
      <c r="B181" s="15"/>
      <c r="C181" s="69"/>
      <c r="D181" s="100"/>
      <c r="E181" s="96"/>
      <c r="F181" s="96"/>
      <c r="G181" s="96"/>
      <c r="H181" s="96"/>
      <c r="I181" s="96"/>
      <c r="J181" s="96"/>
    </row>
    <row r="182" spans="2:10" x14ac:dyDescent="0.2">
      <c r="B182" s="15"/>
      <c r="C182" s="69"/>
      <c r="D182" s="100"/>
      <c r="E182" s="96"/>
      <c r="F182" s="96"/>
      <c r="G182" s="96"/>
      <c r="H182" s="96"/>
      <c r="I182" s="96"/>
      <c r="J182" s="96"/>
    </row>
    <row r="183" spans="2:10" x14ac:dyDescent="0.2">
      <c r="B183" s="15"/>
      <c r="C183" s="69"/>
      <c r="D183" s="100"/>
      <c r="E183" s="96"/>
      <c r="F183" s="96"/>
      <c r="G183" s="96"/>
      <c r="H183" s="96"/>
      <c r="I183" s="96"/>
      <c r="J183" s="96"/>
    </row>
    <row r="184" spans="2:10" x14ac:dyDescent="0.2">
      <c r="B184" s="15"/>
      <c r="C184" s="69"/>
      <c r="D184" s="100"/>
      <c r="E184" s="96"/>
      <c r="F184" s="96"/>
      <c r="G184" s="96"/>
      <c r="H184" s="96"/>
      <c r="I184" s="96"/>
      <c r="J184" s="96"/>
    </row>
    <row r="185" spans="2:10" x14ac:dyDescent="0.2">
      <c r="B185" s="15"/>
      <c r="C185" s="69"/>
      <c r="D185" s="100"/>
      <c r="E185" s="96"/>
      <c r="F185" s="96"/>
      <c r="G185" s="96"/>
      <c r="H185" s="96"/>
      <c r="I185" s="96"/>
      <c r="J185" s="96"/>
    </row>
    <row r="186" spans="2:10" x14ac:dyDescent="0.2">
      <c r="B186" s="15"/>
      <c r="C186" s="69"/>
      <c r="D186" s="100"/>
      <c r="E186" s="96"/>
      <c r="F186" s="96"/>
      <c r="G186" s="96"/>
      <c r="H186" s="96"/>
      <c r="I186" s="96"/>
      <c r="J186" s="96"/>
    </row>
    <row r="187" spans="2:10" x14ac:dyDescent="0.2">
      <c r="B187" s="15"/>
      <c r="C187" s="69"/>
      <c r="D187" s="100"/>
      <c r="E187" s="96"/>
      <c r="F187" s="96"/>
      <c r="G187" s="96"/>
      <c r="H187" s="96"/>
      <c r="I187" s="96"/>
      <c r="J187" s="96"/>
    </row>
    <row r="188" spans="2:10" x14ac:dyDescent="0.2">
      <c r="B188" s="15"/>
      <c r="C188" s="69"/>
      <c r="D188" s="100"/>
      <c r="E188" s="96"/>
      <c r="F188" s="96"/>
      <c r="G188" s="96"/>
      <c r="H188" s="96"/>
      <c r="I188" s="96"/>
      <c r="J188" s="96"/>
    </row>
    <row r="189" spans="2:10" x14ac:dyDescent="0.2">
      <c r="B189" s="15"/>
      <c r="C189" s="69"/>
      <c r="D189" s="100"/>
      <c r="E189" s="96"/>
      <c r="F189" s="96"/>
      <c r="G189" s="96"/>
      <c r="H189" s="96"/>
      <c r="I189" s="96"/>
      <c r="J189" s="96"/>
    </row>
    <row r="190" spans="2:10" x14ac:dyDescent="0.2">
      <c r="B190" s="15"/>
      <c r="C190" s="69"/>
      <c r="D190" s="100"/>
      <c r="E190" s="96"/>
      <c r="F190" s="96"/>
      <c r="G190" s="96"/>
      <c r="H190" s="96"/>
      <c r="I190" s="96"/>
      <c r="J190" s="96"/>
    </row>
    <row r="191" spans="2:10" x14ac:dyDescent="0.2">
      <c r="B191" s="15"/>
      <c r="C191" s="69"/>
      <c r="D191" s="100"/>
      <c r="E191" s="96"/>
      <c r="F191" s="96"/>
      <c r="G191" s="96"/>
      <c r="H191" s="96"/>
      <c r="I191" s="96"/>
      <c r="J191" s="96"/>
    </row>
    <row r="192" spans="2:10" x14ac:dyDescent="0.2">
      <c r="B192" s="15"/>
      <c r="C192" s="69"/>
      <c r="D192" s="100"/>
      <c r="E192" s="96"/>
      <c r="F192" s="96"/>
      <c r="G192" s="96"/>
      <c r="H192" s="96"/>
      <c r="I192" s="96"/>
      <c r="J192" s="96"/>
    </row>
    <row r="193" spans="2:10" x14ac:dyDescent="0.2">
      <c r="B193" s="15"/>
      <c r="C193" s="69"/>
      <c r="D193" s="100"/>
      <c r="E193" s="96"/>
      <c r="F193" s="96"/>
      <c r="G193" s="96"/>
      <c r="H193" s="96"/>
      <c r="I193" s="96"/>
      <c r="J193" s="96"/>
    </row>
    <row r="194" spans="2:10" x14ac:dyDescent="0.2">
      <c r="B194" s="15"/>
      <c r="C194" s="69"/>
      <c r="D194" s="100"/>
      <c r="E194" s="96"/>
      <c r="F194" s="96"/>
      <c r="G194" s="96"/>
      <c r="H194" s="96"/>
      <c r="I194" s="96"/>
      <c r="J194" s="96"/>
    </row>
    <row r="195" spans="2:10" x14ac:dyDescent="0.2">
      <c r="B195" s="15"/>
      <c r="C195" s="69"/>
      <c r="D195" s="100"/>
      <c r="E195" s="96"/>
      <c r="F195" s="96"/>
      <c r="G195" s="96"/>
      <c r="H195" s="96"/>
      <c r="I195" s="96"/>
      <c r="J195" s="96"/>
    </row>
    <row r="196" spans="2:10" x14ac:dyDescent="0.2">
      <c r="B196" s="15"/>
      <c r="C196" s="69"/>
      <c r="D196" s="100"/>
      <c r="E196" s="96"/>
      <c r="F196" s="96"/>
      <c r="G196" s="96"/>
      <c r="H196" s="96"/>
      <c r="I196" s="96"/>
      <c r="J196" s="96"/>
    </row>
    <row r="197" spans="2:10" x14ac:dyDescent="0.2">
      <c r="B197" s="15"/>
      <c r="C197" s="69"/>
      <c r="D197" s="100"/>
      <c r="E197" s="96"/>
      <c r="F197" s="96"/>
      <c r="G197" s="96"/>
      <c r="H197" s="96"/>
      <c r="I197" s="96"/>
      <c r="J197" s="96"/>
    </row>
    <row r="198" spans="2:10" x14ac:dyDescent="0.2">
      <c r="B198" s="15"/>
      <c r="C198" s="69"/>
      <c r="D198" s="100"/>
      <c r="E198" s="96"/>
      <c r="F198" s="96"/>
      <c r="G198" s="96"/>
      <c r="H198" s="96"/>
      <c r="I198" s="96"/>
      <c r="J198" s="96"/>
    </row>
    <row r="199" spans="2:10" x14ac:dyDescent="0.2">
      <c r="B199" s="15"/>
      <c r="C199" s="69"/>
      <c r="D199" s="100"/>
      <c r="E199" s="96"/>
      <c r="F199" s="96"/>
      <c r="G199" s="96"/>
      <c r="H199" s="96"/>
      <c r="I199" s="96"/>
      <c r="J199" s="96"/>
    </row>
    <row r="200" spans="2:10" x14ac:dyDescent="0.2">
      <c r="B200" s="15"/>
      <c r="C200" s="69"/>
      <c r="D200" s="100"/>
      <c r="E200" s="96"/>
      <c r="F200" s="96"/>
      <c r="G200" s="96"/>
      <c r="H200" s="96"/>
      <c r="I200" s="96"/>
      <c r="J200" s="96"/>
    </row>
    <row r="201" spans="2:10" x14ac:dyDescent="0.2">
      <c r="B201" s="15"/>
      <c r="C201" s="69"/>
      <c r="D201" s="100"/>
      <c r="E201" s="96"/>
      <c r="F201" s="96"/>
      <c r="G201" s="96"/>
      <c r="H201" s="96"/>
      <c r="I201" s="96"/>
      <c r="J201" s="96"/>
    </row>
    <row r="202" spans="2:10" x14ac:dyDescent="0.2">
      <c r="B202" s="15"/>
      <c r="C202" s="69"/>
      <c r="D202" s="100"/>
      <c r="E202" s="96"/>
      <c r="F202" s="96"/>
      <c r="G202" s="96"/>
      <c r="H202" s="96"/>
      <c r="I202" s="96"/>
      <c r="J202" s="96"/>
    </row>
    <row r="203" spans="2:10" x14ac:dyDescent="0.2">
      <c r="B203" s="15"/>
      <c r="C203" s="69"/>
      <c r="D203" s="100"/>
      <c r="E203" s="96"/>
      <c r="F203" s="96"/>
      <c r="G203" s="96"/>
      <c r="H203" s="96"/>
      <c r="I203" s="96"/>
      <c r="J203" s="96"/>
    </row>
    <row r="204" spans="2:10" x14ac:dyDescent="0.2">
      <c r="B204" s="15"/>
      <c r="C204" s="69"/>
      <c r="D204" s="100"/>
      <c r="E204" s="96"/>
      <c r="F204" s="96"/>
      <c r="G204" s="96"/>
      <c r="H204" s="96"/>
      <c r="I204" s="96"/>
      <c r="J204" s="96"/>
    </row>
    <row r="205" spans="2:10" x14ac:dyDescent="0.2">
      <c r="B205" s="15"/>
      <c r="C205" s="69"/>
      <c r="D205" s="100"/>
      <c r="E205" s="96"/>
      <c r="F205" s="96"/>
      <c r="G205" s="96"/>
      <c r="H205" s="96"/>
      <c r="I205" s="96"/>
      <c r="J205" s="96"/>
    </row>
    <row r="206" spans="2:10" x14ac:dyDescent="0.2">
      <c r="B206" s="15"/>
      <c r="C206" s="69"/>
      <c r="D206" s="100"/>
      <c r="E206" s="96"/>
      <c r="F206" s="96"/>
      <c r="G206" s="96"/>
      <c r="H206" s="96"/>
      <c r="I206" s="96"/>
      <c r="J206" s="96"/>
    </row>
    <row r="207" spans="2:10" x14ac:dyDescent="0.2">
      <c r="B207" s="15"/>
      <c r="C207" s="69"/>
      <c r="D207" s="100"/>
      <c r="E207" s="96"/>
      <c r="F207" s="96"/>
      <c r="G207" s="96"/>
      <c r="H207" s="96"/>
      <c r="I207" s="96"/>
      <c r="J207" s="96"/>
    </row>
    <row r="208" spans="2:10" x14ac:dyDescent="0.2">
      <c r="B208" s="15"/>
      <c r="C208" s="69"/>
      <c r="D208" s="100"/>
      <c r="E208" s="96"/>
      <c r="F208" s="96"/>
      <c r="G208" s="96"/>
      <c r="H208" s="96"/>
      <c r="I208" s="96"/>
      <c r="J208" s="96"/>
    </row>
    <row r="209" spans="1:10" x14ac:dyDescent="0.2">
      <c r="B209" s="15"/>
      <c r="C209" s="69"/>
      <c r="D209" s="100"/>
      <c r="E209" s="39"/>
      <c r="F209" s="39"/>
      <c r="G209" s="96"/>
      <c r="H209" s="96"/>
      <c r="I209" s="96"/>
      <c r="J209" s="96"/>
    </row>
    <row r="210" spans="1:10" x14ac:dyDescent="0.2">
      <c r="B210" s="15"/>
      <c r="C210" s="69"/>
      <c r="D210" s="100"/>
      <c r="E210" s="39"/>
      <c r="F210" s="39"/>
      <c r="G210" s="96"/>
      <c r="H210" s="96"/>
      <c r="I210" s="96"/>
      <c r="J210" s="96"/>
    </row>
    <row r="211" spans="1:10" s="16" customFormat="1" x14ac:dyDescent="0.2">
      <c r="A211" s="9"/>
      <c r="B211" s="15"/>
      <c r="C211" s="69"/>
      <c r="D211" s="100"/>
      <c r="E211" s="39"/>
      <c r="F211" s="39"/>
      <c r="G211" s="96"/>
      <c r="H211" s="96"/>
      <c r="I211" s="96"/>
      <c r="J211" s="96"/>
    </row>
    <row r="212" spans="1:10" s="16" customFormat="1" x14ac:dyDescent="0.2">
      <c r="A212" s="9"/>
      <c r="B212" s="15"/>
      <c r="C212" s="69"/>
      <c r="D212" s="100"/>
      <c r="E212" s="39"/>
      <c r="F212" s="39"/>
      <c r="G212" s="96"/>
      <c r="H212" s="96"/>
      <c r="I212" s="96"/>
      <c r="J212" s="96"/>
    </row>
    <row r="213" spans="1:10" s="16" customFormat="1" x14ac:dyDescent="0.2">
      <c r="A213" s="9"/>
      <c r="B213" s="15"/>
      <c r="C213" s="69"/>
      <c r="D213" s="100"/>
      <c r="E213" s="39"/>
      <c r="F213" s="39"/>
      <c r="G213" s="96"/>
      <c r="H213" s="96"/>
      <c r="I213" s="96"/>
      <c r="J213" s="96"/>
    </row>
    <row r="214" spans="1:10" s="16" customFormat="1" x14ac:dyDescent="0.2">
      <c r="A214" s="9"/>
      <c r="B214" s="15"/>
      <c r="C214" s="69"/>
      <c r="D214" s="100"/>
      <c r="E214" s="39"/>
      <c r="F214" s="39"/>
      <c r="G214" s="96"/>
      <c r="H214" s="96"/>
      <c r="I214" s="96"/>
      <c r="J214" s="96"/>
    </row>
    <row r="215" spans="1:10" s="16" customFormat="1" x14ac:dyDescent="0.2">
      <c r="A215" s="9"/>
      <c r="B215" s="15"/>
      <c r="C215" s="69"/>
      <c r="D215" s="100"/>
      <c r="E215" s="39"/>
      <c r="F215" s="39"/>
      <c r="G215" s="96"/>
      <c r="H215" s="96"/>
      <c r="I215" s="96"/>
      <c r="J215" s="96"/>
    </row>
    <row r="216" spans="1:10" s="16" customFormat="1" x14ac:dyDescent="0.2">
      <c r="A216" s="9"/>
      <c r="B216" s="15"/>
      <c r="C216" s="69"/>
      <c r="D216" s="100"/>
      <c r="E216" s="39"/>
      <c r="F216" s="39"/>
      <c r="G216" s="96"/>
      <c r="H216" s="96"/>
      <c r="I216" s="96"/>
      <c r="J216" s="96"/>
    </row>
    <row r="217" spans="1:10" s="16" customFormat="1" x14ac:dyDescent="0.2">
      <c r="A217" s="9"/>
      <c r="B217" s="15"/>
      <c r="C217" s="69"/>
      <c r="D217" s="100"/>
      <c r="E217" s="39"/>
      <c r="F217" s="39"/>
      <c r="G217" s="96"/>
      <c r="H217" s="96"/>
      <c r="I217" s="96"/>
      <c r="J217" s="96"/>
    </row>
    <row r="218" spans="1:10" s="16" customFormat="1" x14ac:dyDescent="0.2">
      <c r="A218" s="9"/>
      <c r="B218" s="15"/>
      <c r="C218" s="69"/>
      <c r="D218" s="100"/>
      <c r="E218" s="39"/>
      <c r="F218" s="39"/>
      <c r="G218" s="96"/>
      <c r="H218" s="96"/>
      <c r="I218" s="96"/>
      <c r="J218" s="96"/>
    </row>
    <row r="219" spans="1:10" s="16" customFormat="1" x14ac:dyDescent="0.2">
      <c r="A219" s="9"/>
      <c r="B219" s="15"/>
      <c r="C219" s="69"/>
      <c r="D219" s="100"/>
      <c r="E219" s="39"/>
      <c r="F219" s="39"/>
      <c r="G219" s="96"/>
      <c r="H219" s="96"/>
      <c r="I219" s="96"/>
      <c r="J219" s="96"/>
    </row>
    <row r="220" spans="1:10" s="16" customFormat="1" ht="16" x14ac:dyDescent="0.2">
      <c r="A220" s="2"/>
      <c r="B220" s="1"/>
      <c r="C220" s="101"/>
      <c r="D220" s="102"/>
      <c r="E220" s="103"/>
      <c r="F220" s="103"/>
      <c r="G220" s="96"/>
      <c r="H220" s="96"/>
      <c r="I220" s="96"/>
      <c r="J220" s="96"/>
    </row>
    <row r="221" spans="1:10" s="16" customFormat="1" x14ac:dyDescent="0.2">
      <c r="A221" s="2"/>
      <c r="B221" s="4"/>
      <c r="C221" s="101"/>
      <c r="D221" s="102"/>
      <c r="E221" s="103"/>
      <c r="F221" s="103"/>
      <c r="G221" s="96"/>
      <c r="H221" s="96"/>
      <c r="I221" s="96"/>
      <c r="J221" s="96"/>
    </row>
    <row r="222" spans="1:10" s="16" customFormat="1" x14ac:dyDescent="0.2">
      <c r="A222" s="2"/>
      <c r="B222" s="3"/>
      <c r="C222" s="101"/>
      <c r="D222" s="102"/>
      <c r="E222" s="103"/>
      <c r="F222" s="103"/>
      <c r="G222" s="96"/>
      <c r="H222" s="96"/>
      <c r="I222" s="96"/>
      <c r="J222" s="96"/>
    </row>
    <row r="223" spans="1:10" s="15" customFormat="1" ht="30" customHeight="1" x14ac:dyDescent="0.2">
      <c r="A223" s="5"/>
      <c r="B223" s="17"/>
      <c r="C223" s="90"/>
      <c r="D223" s="91"/>
      <c r="E223" s="39"/>
      <c r="F223" s="39"/>
      <c r="G223" s="104"/>
      <c r="H223" s="104"/>
      <c r="I223" s="104"/>
      <c r="J223" s="104"/>
    </row>
    <row r="224" spans="1:10" s="16" customFormat="1" x14ac:dyDescent="0.2">
      <c r="A224" s="9"/>
      <c r="B224" s="11"/>
      <c r="C224" s="69"/>
      <c r="D224" s="100"/>
      <c r="E224" s="39"/>
      <c r="F224" s="39"/>
      <c r="G224" s="96"/>
      <c r="H224" s="96"/>
      <c r="I224" s="96"/>
      <c r="J224" s="96"/>
    </row>
    <row r="225" spans="1:10" s="15" customFormat="1" ht="19" x14ac:dyDescent="0.2">
      <c r="A225" s="5"/>
      <c r="B225" s="17"/>
      <c r="C225" s="90"/>
      <c r="D225" s="91"/>
      <c r="E225" s="39"/>
      <c r="F225" s="39"/>
      <c r="G225" s="104"/>
      <c r="H225" s="104"/>
      <c r="I225" s="104"/>
      <c r="J225" s="104"/>
    </row>
    <row r="226" spans="1:10" s="16" customFormat="1" x14ac:dyDescent="0.2">
      <c r="A226" s="9"/>
      <c r="B226" s="3"/>
      <c r="C226" s="80"/>
      <c r="D226" s="105"/>
      <c r="E226" s="39"/>
      <c r="F226" s="39"/>
      <c r="G226" s="96"/>
      <c r="H226" s="96"/>
      <c r="I226" s="96"/>
      <c r="J226" s="96"/>
    </row>
    <row r="227" spans="1:10" s="16" customFormat="1" x14ac:dyDescent="0.2">
      <c r="A227" s="9"/>
      <c r="B227" s="3"/>
      <c r="C227" s="80"/>
      <c r="D227" s="105"/>
      <c r="E227" s="39"/>
      <c r="F227" s="39"/>
      <c r="G227" s="96"/>
      <c r="H227" s="96"/>
      <c r="I227" s="96"/>
      <c r="J227" s="96"/>
    </row>
    <row r="228" spans="1:10" s="16" customFormat="1" x14ac:dyDescent="0.2">
      <c r="A228" s="9"/>
      <c r="B228" s="20"/>
      <c r="C228" s="69"/>
      <c r="D228" s="105"/>
      <c r="E228" s="39"/>
      <c r="F228" s="39"/>
      <c r="G228" s="96"/>
      <c r="H228" s="96"/>
      <c r="I228" s="96"/>
      <c r="J228" s="96"/>
    </row>
    <row r="229" spans="1:10" s="16" customFormat="1" ht="17" x14ac:dyDescent="0.2">
      <c r="A229" s="14"/>
      <c r="B229" s="21"/>
      <c r="C229" s="90"/>
      <c r="D229" s="91"/>
      <c r="E229" s="39"/>
      <c r="F229" s="39"/>
      <c r="G229" s="96"/>
      <c r="H229" s="96"/>
      <c r="I229" s="96"/>
      <c r="J229" s="96"/>
    </row>
    <row r="230" spans="1:10" s="16" customFormat="1" x14ac:dyDescent="0.2">
      <c r="A230" s="9"/>
      <c r="B230" s="12"/>
      <c r="C230" s="69"/>
      <c r="D230" s="105"/>
      <c r="E230" s="39"/>
      <c r="F230" s="39"/>
      <c r="G230" s="96"/>
      <c r="H230" s="96"/>
      <c r="I230" s="96"/>
      <c r="J230" s="96"/>
    </row>
    <row r="231" spans="1:10" s="16" customFormat="1" ht="17" x14ac:dyDescent="0.2">
      <c r="A231" s="14"/>
      <c r="B231" s="21"/>
      <c r="C231" s="90"/>
      <c r="D231" s="91"/>
      <c r="E231" s="39"/>
      <c r="F231" s="39"/>
      <c r="G231" s="96"/>
      <c r="H231" s="96"/>
      <c r="I231" s="96"/>
      <c r="J231" s="96"/>
    </row>
    <row r="232" spans="1:10" s="16" customFormat="1" x14ac:dyDescent="0.2">
      <c r="A232" s="9"/>
      <c r="B232" s="10"/>
      <c r="C232" s="69"/>
      <c r="D232" s="100"/>
      <c r="E232" s="39"/>
      <c r="F232" s="39"/>
      <c r="G232" s="96"/>
      <c r="H232" s="96"/>
      <c r="I232" s="96"/>
      <c r="J232" s="96"/>
    </row>
    <row r="233" spans="1:10" s="16" customFormat="1" x14ac:dyDescent="0.2">
      <c r="A233" s="9"/>
      <c r="B233" s="15"/>
      <c r="C233" s="69"/>
      <c r="D233" s="100"/>
      <c r="E233" s="39"/>
      <c r="F233" s="39"/>
      <c r="G233" s="96"/>
      <c r="H233" s="96"/>
      <c r="I233" s="96"/>
      <c r="J233" s="96"/>
    </row>
    <row r="234" spans="1:10" s="16" customFormat="1" x14ac:dyDescent="0.2">
      <c r="A234" s="9"/>
      <c r="B234" s="15"/>
      <c r="C234" s="69"/>
      <c r="D234" s="100"/>
      <c r="E234" s="39"/>
      <c r="F234" s="39"/>
      <c r="G234" s="96"/>
      <c r="H234" s="96"/>
      <c r="I234" s="96"/>
      <c r="J234" s="96"/>
    </row>
    <row r="235" spans="1:10" s="16" customFormat="1" x14ac:dyDescent="0.2">
      <c r="A235" s="9"/>
      <c r="B235" s="15"/>
      <c r="C235" s="69"/>
      <c r="D235" s="100"/>
      <c r="E235" s="39"/>
      <c r="F235" s="39"/>
      <c r="G235" s="96"/>
      <c r="H235" s="96"/>
      <c r="I235" s="96"/>
      <c r="J235" s="96"/>
    </row>
    <row r="236" spans="1:10" s="16" customFormat="1" x14ac:dyDescent="0.2">
      <c r="A236" s="9"/>
      <c r="B236" s="22"/>
      <c r="C236" s="69"/>
      <c r="D236" s="100"/>
      <c r="E236" s="39"/>
      <c r="F236" s="39"/>
      <c r="G236" s="96"/>
      <c r="H236" s="96"/>
      <c r="I236" s="96"/>
      <c r="J236" s="96"/>
    </row>
    <row r="237" spans="1:10" s="16" customFormat="1" x14ac:dyDescent="0.2">
      <c r="A237" s="9"/>
      <c r="B237" s="12"/>
      <c r="C237" s="90"/>
      <c r="D237" s="91"/>
      <c r="E237" s="39"/>
      <c r="F237" s="39"/>
      <c r="G237" s="96"/>
      <c r="H237" s="96"/>
      <c r="I237" s="96"/>
      <c r="J237" s="96"/>
    </row>
    <row r="238" spans="1:10" s="16" customFormat="1" x14ac:dyDescent="0.2">
      <c r="A238" s="9"/>
      <c r="B238" s="15"/>
      <c r="C238" s="69"/>
      <c r="D238" s="100"/>
      <c r="E238" s="39"/>
      <c r="F238" s="39"/>
      <c r="G238" s="96"/>
      <c r="H238" s="96"/>
      <c r="I238" s="96"/>
      <c r="J238" s="96"/>
    </row>
    <row r="239" spans="1:10" s="16" customFormat="1" x14ac:dyDescent="0.2">
      <c r="A239" s="9"/>
      <c r="B239" s="12"/>
      <c r="C239" s="90"/>
      <c r="D239" s="91"/>
      <c r="E239" s="39"/>
      <c r="F239" s="39"/>
      <c r="G239" s="96"/>
      <c r="H239" s="96"/>
      <c r="I239" s="96"/>
      <c r="J239" s="96"/>
    </row>
    <row r="240" spans="1:10" s="16" customFormat="1" x14ac:dyDescent="0.2">
      <c r="A240" s="9"/>
      <c r="B240" s="15"/>
      <c r="C240" s="69"/>
      <c r="D240" s="100"/>
      <c r="E240" s="39"/>
      <c r="F240" s="39"/>
      <c r="G240" s="96"/>
      <c r="H240" s="96"/>
      <c r="I240" s="96"/>
      <c r="J240" s="96"/>
    </row>
    <row r="241" spans="1:10" s="16" customFormat="1" x14ac:dyDescent="0.2">
      <c r="A241" s="9"/>
      <c r="B241" s="12"/>
      <c r="C241" s="90"/>
      <c r="D241" s="91"/>
      <c r="E241" s="39"/>
      <c r="F241" s="39"/>
      <c r="G241" s="96"/>
      <c r="H241" s="96"/>
      <c r="I241" s="96"/>
      <c r="J241" s="96"/>
    </row>
    <row r="242" spans="1:10" s="16" customFormat="1" x14ac:dyDescent="0.2">
      <c r="A242" s="9"/>
      <c r="B242" s="15"/>
      <c r="C242" s="69"/>
      <c r="D242" s="100"/>
      <c r="E242" s="39"/>
      <c r="F242" s="39"/>
      <c r="G242" s="96"/>
      <c r="H242" s="96"/>
      <c r="I242" s="96"/>
      <c r="J242" s="96"/>
    </row>
    <row r="243" spans="1:10" s="16" customFormat="1" x14ac:dyDescent="0.2">
      <c r="A243" s="9"/>
      <c r="B243" s="12"/>
      <c r="C243" s="90"/>
      <c r="D243" s="91"/>
      <c r="E243" s="39"/>
      <c r="F243" s="39"/>
      <c r="G243" s="96"/>
      <c r="H243" s="96"/>
      <c r="I243" s="96"/>
      <c r="J243" s="96"/>
    </row>
    <row r="244" spans="1:10" s="16" customFormat="1" x14ac:dyDescent="0.2">
      <c r="A244" s="9"/>
      <c r="B244" s="15"/>
      <c r="C244" s="69"/>
      <c r="D244" s="100"/>
      <c r="E244" s="39"/>
      <c r="F244" s="39"/>
      <c r="G244" s="96"/>
      <c r="H244" s="96"/>
      <c r="I244" s="96"/>
      <c r="J244" s="96"/>
    </row>
    <row r="245" spans="1:10" s="16" customFormat="1" x14ac:dyDescent="0.2">
      <c r="A245" s="9"/>
      <c r="B245" s="15"/>
      <c r="C245" s="69"/>
      <c r="D245" s="100"/>
      <c r="E245" s="39"/>
      <c r="F245" s="39"/>
      <c r="G245" s="96"/>
      <c r="H245" s="96"/>
      <c r="I245" s="96"/>
      <c r="J245" s="96"/>
    </row>
    <row r="246" spans="1:10" s="16" customFormat="1" x14ac:dyDescent="0.2">
      <c r="A246" s="2"/>
      <c r="B246" s="4"/>
      <c r="C246" s="101"/>
      <c r="D246" s="102"/>
      <c r="E246" s="103"/>
      <c r="F246" s="103"/>
      <c r="G246" s="96"/>
      <c r="H246" s="96"/>
      <c r="I246" s="96"/>
      <c r="J246" s="96"/>
    </row>
    <row r="247" spans="1:10" s="16" customFormat="1" x14ac:dyDescent="0.2">
      <c r="A247" s="9"/>
      <c r="B247" s="15"/>
      <c r="C247" s="69"/>
      <c r="D247" s="100"/>
      <c r="E247" s="39"/>
      <c r="F247" s="39"/>
      <c r="G247" s="96"/>
      <c r="H247" s="96"/>
      <c r="I247" s="96"/>
      <c r="J247" s="96"/>
    </row>
    <row r="248" spans="1:10" s="16" customFormat="1" x14ac:dyDescent="0.2">
      <c r="A248" s="9"/>
      <c r="B248" s="15"/>
      <c r="C248" s="69"/>
      <c r="D248" s="100"/>
      <c r="E248" s="39"/>
      <c r="F248" s="39"/>
      <c r="G248" s="96"/>
      <c r="H248" s="96"/>
      <c r="I248" s="96"/>
      <c r="J248" s="96"/>
    </row>
    <row r="249" spans="1:10" s="16" customFormat="1" x14ac:dyDescent="0.2">
      <c r="A249" s="9"/>
      <c r="B249" s="15"/>
      <c r="C249" s="69"/>
      <c r="D249" s="100"/>
      <c r="E249" s="39"/>
      <c r="F249" s="39"/>
      <c r="G249" s="96"/>
      <c r="H249" s="96"/>
      <c r="I249" s="96"/>
      <c r="J249" s="96"/>
    </row>
    <row r="250" spans="1:10" s="16" customFormat="1" x14ac:dyDescent="0.2">
      <c r="A250" s="9"/>
      <c r="B250" s="12"/>
      <c r="C250" s="90"/>
      <c r="D250" s="91"/>
      <c r="E250" s="106"/>
      <c r="F250" s="39"/>
      <c r="G250" s="96"/>
      <c r="H250" s="96"/>
      <c r="I250" s="96"/>
      <c r="J250" s="96"/>
    </row>
    <row r="251" spans="1:10" s="16" customFormat="1" ht="20" customHeight="1" x14ac:dyDescent="0.2">
      <c r="A251" s="9"/>
      <c r="B251" s="15"/>
      <c r="C251" s="69"/>
      <c r="D251" s="100"/>
      <c r="E251" s="39"/>
      <c r="F251" s="39"/>
      <c r="G251" s="96"/>
      <c r="H251" s="96"/>
      <c r="I251" s="96"/>
      <c r="J251" s="96"/>
    </row>
    <row r="252" spans="1:10" s="16" customFormat="1" x14ac:dyDescent="0.2">
      <c r="A252" s="9"/>
      <c r="B252" s="12"/>
      <c r="C252" s="90"/>
      <c r="D252" s="91"/>
      <c r="E252" s="106"/>
      <c r="F252" s="39"/>
      <c r="G252" s="96"/>
      <c r="H252" s="96"/>
      <c r="I252" s="96"/>
      <c r="J252" s="96"/>
    </row>
    <row r="253" spans="1:10" s="16" customFormat="1" x14ac:dyDescent="0.2">
      <c r="A253" s="9"/>
      <c r="B253" s="15"/>
      <c r="C253" s="69"/>
      <c r="D253" s="100"/>
      <c r="E253" s="39"/>
      <c r="F253" s="39"/>
      <c r="G253" s="96"/>
      <c r="H253" s="96"/>
      <c r="I253" s="96"/>
      <c r="J253" s="96"/>
    </row>
    <row r="254" spans="1:10" s="16" customFormat="1" x14ac:dyDescent="0.2">
      <c r="A254" s="9"/>
      <c r="B254" s="12"/>
      <c r="C254" s="90"/>
      <c r="D254" s="91"/>
      <c r="E254" s="39"/>
      <c r="F254" s="39"/>
      <c r="G254" s="96"/>
      <c r="H254" s="96"/>
      <c r="I254" s="96"/>
      <c r="J254" s="96"/>
    </row>
    <row r="255" spans="1:10" s="16" customFormat="1" x14ac:dyDescent="0.2">
      <c r="A255" s="9"/>
      <c r="B255" s="15"/>
      <c r="C255" s="69"/>
      <c r="D255" s="100"/>
      <c r="E255" s="39"/>
      <c r="F255" s="39"/>
      <c r="G255" s="96"/>
      <c r="H255" s="96"/>
      <c r="I255" s="96"/>
      <c r="J255" s="96"/>
    </row>
    <row r="256" spans="1:10" s="16" customFormat="1" x14ac:dyDescent="0.2">
      <c r="A256" s="9"/>
      <c r="B256" s="15"/>
      <c r="C256" s="69"/>
      <c r="D256" s="100"/>
      <c r="E256" s="39"/>
      <c r="F256" s="39"/>
      <c r="G256" s="96"/>
      <c r="H256" s="96"/>
      <c r="I256" s="96"/>
      <c r="J256" s="96"/>
    </row>
    <row r="257" spans="1:10" s="16" customFormat="1" x14ac:dyDescent="0.2">
      <c r="A257" s="9"/>
      <c r="B257" s="15"/>
      <c r="C257" s="69"/>
      <c r="D257" s="100"/>
      <c r="E257" s="39"/>
      <c r="F257" s="39"/>
      <c r="G257" s="96"/>
      <c r="H257" s="96"/>
      <c r="I257" s="96"/>
      <c r="J257" s="96"/>
    </row>
    <row r="258" spans="1:10" s="16" customFormat="1" x14ac:dyDescent="0.2">
      <c r="A258" s="9"/>
      <c r="B258" s="15"/>
      <c r="C258" s="69"/>
      <c r="D258" s="100"/>
      <c r="E258" s="39"/>
      <c r="F258" s="39"/>
      <c r="G258" s="96"/>
      <c r="H258" s="96"/>
      <c r="I258" s="96"/>
      <c r="J258" s="96"/>
    </row>
    <row r="259" spans="1:10" s="16" customFormat="1" ht="16" x14ac:dyDescent="0.2">
      <c r="A259" s="23"/>
      <c r="B259" s="24"/>
      <c r="C259" s="90"/>
      <c r="D259" s="91"/>
      <c r="E259" s="39"/>
      <c r="F259" s="39"/>
      <c r="G259" s="96"/>
      <c r="H259" s="96"/>
      <c r="I259" s="96"/>
      <c r="J259" s="96"/>
    </row>
    <row r="260" spans="1:10" s="16" customFormat="1" x14ac:dyDescent="0.2">
      <c r="A260" s="9"/>
      <c r="B260" s="15"/>
      <c r="C260" s="69"/>
      <c r="D260" s="100"/>
      <c r="E260" s="39"/>
      <c r="F260" s="39"/>
      <c r="G260" s="96"/>
      <c r="H260" s="96"/>
      <c r="I260" s="96"/>
      <c r="J260" s="96"/>
    </row>
    <row r="261" spans="1:10" s="16" customFormat="1" ht="19" x14ac:dyDescent="0.2">
      <c r="A261" s="5"/>
      <c r="B261" s="17"/>
      <c r="C261" s="90"/>
      <c r="D261" s="91"/>
      <c r="E261" s="39"/>
      <c r="F261" s="39"/>
      <c r="G261" s="96"/>
      <c r="H261" s="96"/>
      <c r="I261" s="96"/>
      <c r="J261" s="96"/>
    </row>
    <row r="262" spans="1:10" s="16" customFormat="1" x14ac:dyDescent="0.2">
      <c r="A262" s="9"/>
      <c r="B262" s="15"/>
      <c r="C262" s="69"/>
      <c r="D262" s="100"/>
      <c r="E262" s="107"/>
      <c r="F262" s="107"/>
      <c r="G262" s="96"/>
      <c r="H262" s="96"/>
      <c r="I262" s="96"/>
      <c r="J262" s="96"/>
    </row>
    <row r="263" spans="1:10" s="16" customFormat="1" x14ac:dyDescent="0.2">
      <c r="A263" s="9"/>
      <c r="B263" s="12"/>
      <c r="C263" s="90"/>
      <c r="D263" s="91"/>
      <c r="E263" s="39"/>
      <c r="F263" s="39"/>
      <c r="G263" s="96"/>
      <c r="H263" s="96"/>
      <c r="I263" s="96"/>
      <c r="J263" s="96"/>
    </row>
    <row r="264" spans="1:10" s="16" customFormat="1" x14ac:dyDescent="0.2">
      <c r="A264" s="9"/>
      <c r="B264" s="15"/>
      <c r="C264" s="69"/>
      <c r="D264" s="100"/>
      <c r="E264" s="107"/>
      <c r="F264" s="107"/>
      <c r="G264" s="96"/>
      <c r="H264" s="96"/>
      <c r="I264" s="96"/>
      <c r="J264" s="96"/>
    </row>
    <row r="265" spans="1:10" s="16" customFormat="1" x14ac:dyDescent="0.2">
      <c r="A265" s="9"/>
      <c r="B265" s="15"/>
      <c r="C265" s="69"/>
      <c r="D265" s="100"/>
      <c r="E265" s="107"/>
      <c r="F265" s="107"/>
      <c r="G265" s="96"/>
      <c r="H265" s="96"/>
      <c r="I265" s="96"/>
      <c r="J265" s="96"/>
    </row>
    <row r="266" spans="1:10" s="16" customFormat="1" x14ac:dyDescent="0.2">
      <c r="A266" s="9"/>
      <c r="C266" s="90"/>
      <c r="D266" s="91"/>
      <c r="E266" s="106"/>
      <c r="F266" s="39"/>
      <c r="G266" s="96"/>
      <c r="H266" s="96"/>
      <c r="I266" s="96"/>
      <c r="J266" s="96"/>
    </row>
    <row r="267" spans="1:10" s="16" customFormat="1" x14ac:dyDescent="0.2">
      <c r="A267" s="9"/>
      <c r="C267" s="90"/>
      <c r="D267" s="91"/>
      <c r="E267" s="39"/>
      <c r="F267" s="39"/>
      <c r="G267" s="96"/>
      <c r="H267" s="96"/>
      <c r="I267" s="96"/>
      <c r="J267" s="96"/>
    </row>
    <row r="268" spans="1:10" s="16" customFormat="1" x14ac:dyDescent="0.2">
      <c r="A268" s="9"/>
      <c r="C268" s="90"/>
      <c r="D268" s="91"/>
      <c r="E268" s="39"/>
      <c r="F268" s="39"/>
      <c r="G268" s="96"/>
      <c r="H268" s="96"/>
      <c r="I268" s="96"/>
      <c r="J268" s="96"/>
    </row>
    <row r="269" spans="1:10" s="16" customFormat="1" x14ac:dyDescent="0.2">
      <c r="A269" s="9"/>
      <c r="C269" s="90"/>
      <c r="D269" s="91"/>
      <c r="E269" s="39"/>
      <c r="F269" s="39"/>
      <c r="G269" s="96"/>
      <c r="H269" s="96"/>
      <c r="I269" s="96"/>
      <c r="J269" s="96"/>
    </row>
    <row r="270" spans="1:10" s="16" customFormat="1" x14ac:dyDescent="0.2">
      <c r="A270" s="9"/>
      <c r="C270" s="90"/>
      <c r="D270" s="91"/>
      <c r="E270" s="39"/>
      <c r="F270" s="39"/>
      <c r="G270" s="96"/>
      <c r="H270" s="96"/>
      <c r="I270" s="96"/>
      <c r="J270" s="96"/>
    </row>
    <row r="271" spans="1:10" s="16" customFormat="1" x14ac:dyDescent="0.2">
      <c r="A271" s="9"/>
      <c r="C271" s="90"/>
      <c r="D271" s="91"/>
      <c r="E271" s="39"/>
      <c r="F271" s="39"/>
      <c r="G271" s="96"/>
      <c r="H271" s="96"/>
      <c r="I271" s="96"/>
      <c r="J271" s="96"/>
    </row>
    <row r="272" spans="1:10" s="16" customFormat="1" x14ac:dyDescent="0.2">
      <c r="A272" s="9"/>
      <c r="C272" s="90"/>
      <c r="D272" s="91"/>
      <c r="E272" s="39"/>
      <c r="F272" s="39"/>
      <c r="G272" s="96"/>
      <c r="H272" s="96"/>
      <c r="I272" s="96"/>
      <c r="J272" s="96"/>
    </row>
    <row r="273" spans="1:10" s="16" customFormat="1" x14ac:dyDescent="0.2">
      <c r="A273" s="9"/>
      <c r="C273" s="90"/>
      <c r="D273" s="91"/>
      <c r="E273" s="39"/>
      <c r="F273" s="39"/>
      <c r="G273" s="96"/>
      <c r="H273" s="96"/>
      <c r="I273" s="96"/>
      <c r="J273" s="96"/>
    </row>
    <row r="274" spans="1:10" s="16" customFormat="1" x14ac:dyDescent="0.2">
      <c r="A274" s="9"/>
      <c r="C274" s="90"/>
      <c r="D274" s="91"/>
      <c r="E274" s="39"/>
      <c r="F274" s="39"/>
      <c r="G274" s="96"/>
      <c r="H274" s="96"/>
      <c r="I274" s="96"/>
      <c r="J274" s="96"/>
    </row>
    <row r="275" spans="1:10" s="16" customFormat="1" x14ac:dyDescent="0.2">
      <c r="A275" s="9"/>
      <c r="C275" s="90"/>
      <c r="D275" s="91"/>
      <c r="E275" s="39"/>
      <c r="F275" s="39"/>
      <c r="G275" s="96"/>
      <c r="H275" s="96"/>
      <c r="I275" s="96"/>
      <c r="J275" s="96"/>
    </row>
    <row r="276" spans="1:10" s="16" customFormat="1" x14ac:dyDescent="0.2">
      <c r="A276" s="9"/>
      <c r="C276" s="90"/>
      <c r="D276" s="91"/>
      <c r="E276" s="39"/>
      <c r="F276" s="39"/>
      <c r="G276" s="96"/>
      <c r="H276" s="96"/>
      <c r="I276" s="96"/>
      <c r="J276" s="96"/>
    </row>
    <row r="277" spans="1:10" s="16" customFormat="1" x14ac:dyDescent="0.2">
      <c r="A277" s="9"/>
      <c r="C277" s="90"/>
      <c r="D277" s="91"/>
      <c r="E277" s="39"/>
      <c r="F277" s="39"/>
      <c r="G277" s="96"/>
      <c r="H277" s="96"/>
      <c r="I277" s="96"/>
      <c r="J277" s="96"/>
    </row>
    <row r="278" spans="1:10" s="16" customFormat="1" x14ac:dyDescent="0.2">
      <c r="A278" s="9"/>
      <c r="C278" s="90"/>
      <c r="D278" s="91"/>
      <c r="E278" s="39"/>
      <c r="F278" s="39"/>
      <c r="G278" s="96"/>
      <c r="H278" s="96"/>
      <c r="I278" s="96"/>
      <c r="J278" s="96"/>
    </row>
    <row r="279" spans="1:10" s="16" customFormat="1" x14ac:dyDescent="0.2">
      <c r="A279" s="9"/>
      <c r="C279" s="90"/>
      <c r="D279" s="91"/>
      <c r="E279" s="39"/>
      <c r="F279" s="39"/>
      <c r="G279" s="96"/>
      <c r="H279" s="96"/>
      <c r="I279" s="96"/>
      <c r="J279" s="96"/>
    </row>
    <row r="280" spans="1:10" s="16" customFormat="1" x14ac:dyDescent="0.2">
      <c r="A280" s="9"/>
      <c r="C280" s="90"/>
      <c r="D280" s="91"/>
      <c r="E280" s="39"/>
      <c r="F280" s="39"/>
      <c r="G280" s="96"/>
      <c r="H280" s="96"/>
      <c r="I280" s="96"/>
      <c r="J280" s="96"/>
    </row>
    <row r="281" spans="1:10" s="16" customFormat="1" ht="16" x14ac:dyDescent="0.2">
      <c r="A281" s="25"/>
      <c r="B281" s="26"/>
      <c r="C281" s="90"/>
      <c r="D281" s="91"/>
      <c r="E281" s="39"/>
      <c r="F281" s="39"/>
      <c r="G281" s="96"/>
      <c r="H281" s="96"/>
      <c r="I281" s="96"/>
      <c r="J281" s="96"/>
    </row>
    <row r="282" spans="1:10" s="16" customFormat="1" x14ac:dyDescent="0.2">
      <c r="A282" s="9"/>
      <c r="C282" s="90"/>
      <c r="D282" s="91"/>
      <c r="E282" s="39"/>
      <c r="F282" s="39"/>
      <c r="G282" s="96"/>
      <c r="H282" s="96"/>
      <c r="I282" s="96"/>
      <c r="J282" s="96"/>
    </row>
    <row r="283" spans="1:10" s="16" customFormat="1" x14ac:dyDescent="0.2">
      <c r="A283" s="9"/>
      <c r="B283" s="27"/>
      <c r="C283" s="90"/>
      <c r="D283" s="91"/>
      <c r="E283" s="39"/>
      <c r="F283" s="39"/>
      <c r="G283" s="96"/>
      <c r="H283" s="96"/>
      <c r="I283" s="96"/>
      <c r="J283" s="96"/>
    </row>
    <row r="284" spans="1:10" s="16" customFormat="1" x14ac:dyDescent="0.2">
      <c r="A284" s="9"/>
      <c r="C284" s="90"/>
      <c r="D284" s="91"/>
      <c r="E284" s="39"/>
      <c r="F284" s="39"/>
      <c r="G284" s="96"/>
      <c r="H284" s="96"/>
      <c r="I284" s="96"/>
      <c r="J284" s="96"/>
    </row>
    <row r="285" spans="1:10" s="16" customFormat="1" x14ac:dyDescent="0.2">
      <c r="A285" s="9"/>
      <c r="B285" s="27"/>
      <c r="C285" s="90"/>
      <c r="D285" s="91"/>
      <c r="E285" s="39"/>
      <c r="F285" s="39"/>
      <c r="G285" s="96"/>
      <c r="H285" s="96"/>
      <c r="I285" s="96"/>
      <c r="J285" s="96"/>
    </row>
    <row r="286" spans="1:10" s="16" customFormat="1" x14ac:dyDescent="0.2">
      <c r="A286" s="9"/>
      <c r="C286" s="90"/>
      <c r="D286" s="91"/>
      <c r="E286" s="39"/>
      <c r="F286" s="39"/>
      <c r="G286" s="96"/>
      <c r="H286" s="96"/>
      <c r="I286" s="96"/>
      <c r="J286" s="96"/>
    </row>
    <row r="287" spans="1:10" s="16" customFormat="1" x14ac:dyDescent="0.2">
      <c r="A287" s="9"/>
      <c r="B287" s="27"/>
      <c r="C287" s="90"/>
      <c r="D287" s="91"/>
      <c r="E287" s="39"/>
      <c r="F287" s="39"/>
      <c r="G287" s="96"/>
      <c r="H287" s="96"/>
      <c r="I287" s="96"/>
      <c r="J287" s="96"/>
    </row>
    <row r="288" spans="1:10" s="16" customFormat="1" x14ac:dyDescent="0.2">
      <c r="A288" s="9"/>
      <c r="C288" s="90"/>
      <c r="D288" s="91"/>
      <c r="E288" s="39"/>
      <c r="F288" s="39"/>
      <c r="G288" s="96"/>
      <c r="H288" s="96"/>
      <c r="I288" s="96"/>
      <c r="J288" s="96"/>
    </row>
    <row r="289" spans="1:6" s="16" customFormat="1" x14ac:dyDescent="0.2">
      <c r="A289" s="9"/>
      <c r="B289" s="27"/>
      <c r="C289" s="18"/>
      <c r="D289" s="19"/>
      <c r="E289" s="8"/>
      <c r="F289" s="8"/>
    </row>
    <row r="290" spans="1:6" s="16" customFormat="1" x14ac:dyDescent="0.2">
      <c r="A290" s="9"/>
      <c r="C290" s="18"/>
      <c r="D290" s="19"/>
      <c r="E290" s="8"/>
      <c r="F290" s="8"/>
    </row>
    <row r="291" spans="1:6" s="16" customFormat="1" x14ac:dyDescent="0.2">
      <c r="A291" s="9"/>
      <c r="B291" s="27"/>
      <c r="C291" s="18"/>
      <c r="D291" s="19"/>
      <c r="E291" s="8"/>
      <c r="F291" s="8"/>
    </row>
    <row r="292" spans="1:6" s="16" customFormat="1" x14ac:dyDescent="0.2">
      <c r="A292" s="9"/>
      <c r="C292" s="18"/>
      <c r="D292" s="19"/>
      <c r="E292" s="8"/>
      <c r="F292" s="8"/>
    </row>
    <row r="293" spans="1:6" s="16" customFormat="1" x14ac:dyDescent="0.2">
      <c r="A293" s="9"/>
      <c r="C293" s="18"/>
      <c r="D293" s="19"/>
      <c r="E293" s="8"/>
      <c r="F293" s="8"/>
    </row>
    <row r="294" spans="1:6" s="16" customFormat="1" x14ac:dyDescent="0.2">
      <c r="A294" s="9"/>
      <c r="B294" s="27"/>
      <c r="C294" s="18"/>
      <c r="D294" s="19"/>
      <c r="E294" s="8"/>
      <c r="F294" s="8"/>
    </row>
    <row r="295" spans="1:6" s="16" customFormat="1" x14ac:dyDescent="0.2">
      <c r="A295" s="9"/>
      <c r="C295" s="18"/>
      <c r="D295" s="19"/>
      <c r="E295" s="8"/>
      <c r="F295" s="8"/>
    </row>
    <row r="296" spans="1:6" s="16" customFormat="1" x14ac:dyDescent="0.2">
      <c r="A296" s="9"/>
      <c r="C296" s="18"/>
      <c r="D296" s="19"/>
      <c r="E296" s="8"/>
      <c r="F296" s="8"/>
    </row>
    <row r="297" spans="1:6" s="16" customFormat="1" x14ac:dyDescent="0.2">
      <c r="A297" s="9"/>
      <c r="C297" s="18"/>
      <c r="D297" s="19"/>
      <c r="E297" s="8"/>
      <c r="F297" s="8"/>
    </row>
    <row r="298" spans="1:6" s="16" customFormat="1" x14ac:dyDescent="0.2">
      <c r="A298" s="9"/>
      <c r="C298" s="18"/>
      <c r="D298" s="19"/>
      <c r="E298" s="8"/>
      <c r="F298" s="8"/>
    </row>
    <row r="299" spans="1:6" s="16" customFormat="1" x14ac:dyDescent="0.2">
      <c r="A299" s="9"/>
      <c r="C299" s="18"/>
      <c r="D299" s="19"/>
      <c r="E299" s="8"/>
      <c r="F299" s="8"/>
    </row>
    <row r="300" spans="1:6" s="16" customFormat="1" x14ac:dyDescent="0.2">
      <c r="A300" s="9"/>
      <c r="C300" s="18"/>
      <c r="D300" s="19"/>
      <c r="E300" s="8"/>
      <c r="F300" s="8"/>
    </row>
    <row r="301" spans="1:6" s="16" customFormat="1" x14ac:dyDescent="0.2">
      <c r="A301" s="9"/>
      <c r="C301" s="18"/>
      <c r="D301" s="19"/>
      <c r="E301" s="8"/>
      <c r="F301" s="8"/>
    </row>
    <row r="302" spans="1:6" s="16" customFormat="1" x14ac:dyDescent="0.2">
      <c r="A302" s="9"/>
      <c r="C302" s="18"/>
      <c r="D302" s="19"/>
      <c r="E302" s="8"/>
      <c r="F302" s="8"/>
    </row>
    <row r="303" spans="1:6" s="16" customFormat="1" x14ac:dyDescent="0.2">
      <c r="A303" s="9"/>
      <c r="C303" s="18"/>
      <c r="D303" s="19"/>
      <c r="E303" s="8"/>
      <c r="F303" s="8"/>
    </row>
    <row r="304" spans="1:6" s="16" customFormat="1" x14ac:dyDescent="0.2">
      <c r="A304" s="9"/>
      <c r="C304" s="18"/>
      <c r="D304" s="19"/>
      <c r="E304" s="8"/>
      <c r="F304" s="8"/>
    </row>
    <row r="305" spans="1:6" s="16" customFormat="1" x14ac:dyDescent="0.2">
      <c r="A305" s="9"/>
      <c r="C305" s="18"/>
      <c r="D305" s="19"/>
      <c r="E305" s="8"/>
      <c r="F305" s="8"/>
    </row>
    <row r="306" spans="1:6" s="16" customFormat="1" x14ac:dyDescent="0.2">
      <c r="A306" s="9"/>
      <c r="C306" s="18"/>
      <c r="D306" s="19"/>
      <c r="E306" s="8"/>
      <c r="F306" s="8"/>
    </row>
    <row r="307" spans="1:6" s="16" customFormat="1" x14ac:dyDescent="0.2">
      <c r="A307" s="9"/>
      <c r="C307" s="18"/>
      <c r="D307" s="19"/>
      <c r="E307" s="8"/>
      <c r="F307" s="8"/>
    </row>
    <row r="308" spans="1:6" s="16" customFormat="1" x14ac:dyDescent="0.2">
      <c r="A308" s="9"/>
      <c r="C308" s="18"/>
      <c r="D308" s="19"/>
      <c r="E308" s="8"/>
      <c r="F308" s="8"/>
    </row>
    <row r="309" spans="1:6" s="16" customFormat="1" x14ac:dyDescent="0.2">
      <c r="A309" s="9"/>
      <c r="C309" s="18"/>
      <c r="D309" s="19"/>
      <c r="E309" s="8"/>
      <c r="F309" s="8"/>
    </row>
    <row r="310" spans="1:6" s="16" customFormat="1" x14ac:dyDescent="0.2">
      <c r="A310" s="9"/>
      <c r="C310" s="18"/>
      <c r="D310" s="19"/>
      <c r="E310" s="8"/>
      <c r="F310" s="8"/>
    </row>
    <row r="311" spans="1:6" s="16" customFormat="1" x14ac:dyDescent="0.2">
      <c r="A311" s="9"/>
      <c r="C311" s="18"/>
      <c r="D311" s="19"/>
      <c r="E311" s="8"/>
      <c r="F311" s="8"/>
    </row>
    <row r="312" spans="1:6" s="16" customFormat="1" x14ac:dyDescent="0.2">
      <c r="A312" s="9"/>
      <c r="C312" s="18"/>
      <c r="D312" s="19"/>
      <c r="E312" s="8"/>
      <c r="F312" s="8"/>
    </row>
    <row r="313" spans="1:6" s="16" customFormat="1" x14ac:dyDescent="0.2">
      <c r="A313" s="9"/>
      <c r="C313" s="18"/>
      <c r="D313" s="19"/>
      <c r="E313" s="8"/>
      <c r="F313" s="8"/>
    </row>
    <row r="314" spans="1:6" s="16" customFormat="1" x14ac:dyDescent="0.2">
      <c r="A314" s="9"/>
      <c r="C314" s="18"/>
      <c r="D314" s="19"/>
      <c r="E314" s="8"/>
      <c r="F314" s="8"/>
    </row>
    <row r="315" spans="1:6" s="16" customFormat="1" x14ac:dyDescent="0.2">
      <c r="A315" s="9"/>
      <c r="C315" s="18"/>
      <c r="D315" s="19"/>
      <c r="E315" s="8"/>
      <c r="F315" s="8"/>
    </row>
    <row r="316" spans="1:6" s="16" customFormat="1" x14ac:dyDescent="0.2">
      <c r="A316" s="9"/>
      <c r="C316" s="18"/>
      <c r="D316" s="19"/>
      <c r="E316" s="8"/>
      <c r="F316" s="8"/>
    </row>
    <row r="317" spans="1:6" s="16" customFormat="1" x14ac:dyDescent="0.2">
      <c r="A317" s="9"/>
      <c r="C317" s="18"/>
      <c r="D317" s="19"/>
      <c r="E317" s="8"/>
      <c r="F317" s="8"/>
    </row>
    <row r="318" spans="1:6" s="16" customFormat="1" x14ac:dyDescent="0.2">
      <c r="A318" s="9"/>
      <c r="C318" s="18"/>
      <c r="D318" s="19"/>
      <c r="E318" s="8"/>
      <c r="F318" s="8"/>
    </row>
    <row r="319" spans="1:6" s="16" customFormat="1" x14ac:dyDescent="0.2">
      <c r="A319" s="9"/>
      <c r="C319" s="18"/>
      <c r="D319" s="19"/>
      <c r="E319" s="8"/>
      <c r="F319" s="8"/>
    </row>
    <row r="320" spans="1:6" x14ac:dyDescent="0.2">
      <c r="B320" s="16"/>
      <c r="C320" s="18"/>
      <c r="D320" s="19"/>
    </row>
    <row r="321" spans="2:4" x14ac:dyDescent="0.2">
      <c r="B321" s="16"/>
      <c r="C321" s="18"/>
      <c r="D321" s="19"/>
    </row>
    <row r="322" spans="2:4" x14ac:dyDescent="0.2">
      <c r="B322" s="16"/>
      <c r="C322" s="18"/>
      <c r="D322" s="19"/>
    </row>
  </sheetData>
  <mergeCells count="2">
    <mergeCell ref="A1:F1"/>
    <mergeCell ref="A2:F2"/>
  </mergeCells>
  <phoneticPr fontId="16" type="noConversion"/>
  <pageMargins left="0.31496062992125984" right="0.15748031496062992" top="0.47244094488188981" bottom="0.43307086614173229" header="0.31496062992125984" footer="0.31496062992125984"/>
  <pageSetup paperSize="9" scale="80"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6"/>
  <sheetViews>
    <sheetView workbookViewId="0">
      <selection activeCell="E36" sqref="E36"/>
    </sheetView>
  </sheetViews>
  <sheetFormatPr baseColWidth="10" defaultRowHeight="15" x14ac:dyDescent="0.2"/>
  <cols>
    <col min="1" max="2" width="8.83203125" customWidth="1"/>
    <col min="3" max="3" width="55.33203125" customWidth="1"/>
    <col min="4" max="4" width="14.33203125" bestFit="1" customWidth="1"/>
    <col min="5" max="5" width="15.83203125" bestFit="1" customWidth="1"/>
    <col min="6" max="256" width="8.83203125" customWidth="1"/>
  </cols>
  <sheetData>
    <row r="1" spans="1:7" ht="16" thickBot="1" x14ac:dyDescent="0.25">
      <c r="B1" s="29"/>
      <c r="C1" s="29"/>
      <c r="D1" s="29"/>
      <c r="E1" s="29"/>
    </row>
    <row r="2" spans="1:7" ht="17" thickTop="1" thickBot="1" x14ac:dyDescent="0.25">
      <c r="B2" s="123" t="s">
        <v>63</v>
      </c>
      <c r="C2" s="124"/>
      <c r="D2" s="124"/>
      <c r="E2" s="125"/>
      <c r="F2" s="29"/>
      <c r="G2" s="29"/>
    </row>
    <row r="3" spans="1:7" ht="17" thickTop="1" thickBot="1" x14ac:dyDescent="0.25">
      <c r="B3" s="111" t="str">
        <f>Troškovnik!A4</f>
        <v>1.</v>
      </c>
      <c r="C3" s="130" t="str">
        <f>Troškovnik!B4</f>
        <v>PRIPREMNI RADOVI</v>
      </c>
      <c r="D3" s="131"/>
      <c r="E3" s="49">
        <f>D4+D5+D6+D7+D8</f>
        <v>0</v>
      </c>
    </row>
    <row r="4" spans="1:7" ht="16" thickBot="1" x14ac:dyDescent="0.25">
      <c r="B4" s="110" t="str">
        <f>Troškovnik!A5</f>
        <v>1.1.</v>
      </c>
      <c r="C4" s="110" t="str">
        <f>Troškovnik!B5</f>
        <v>GEODETSKI RADOVI</v>
      </c>
      <c r="D4" s="31">
        <f>Troškovnik!H5</f>
        <v>0</v>
      </c>
      <c r="E4" s="110"/>
    </row>
    <row r="5" spans="1:7" ht="16" thickBot="1" x14ac:dyDescent="0.25">
      <c r="B5" s="110" t="str">
        <f>Troškovnik!A12</f>
        <v>1.2.</v>
      </c>
      <c r="C5" s="110" t="str">
        <f>Troškovnik!B12</f>
        <v>PREGLED OBJEKATA U NEPOSREDNOJ BLIZINI</v>
      </c>
      <c r="D5" s="31">
        <f>Troškovnik!H12</f>
        <v>0</v>
      </c>
      <c r="E5" s="110"/>
    </row>
    <row r="6" spans="1:7" ht="16" thickBot="1" x14ac:dyDescent="0.25">
      <c r="B6" s="110" t="str">
        <f>Troškovnik!A20</f>
        <v>1.4.</v>
      </c>
      <c r="C6" s="110" t="str">
        <f>Troškovnik!B20</f>
        <v>ČIŠĆENJE I PRIPREMA TERENA</v>
      </c>
      <c r="D6" s="31">
        <f>Troškovnik!H20</f>
        <v>0</v>
      </c>
      <c r="E6" s="110"/>
    </row>
    <row r="7" spans="1:7" ht="16" thickBot="1" x14ac:dyDescent="0.25">
      <c r="B7" s="110" t="str">
        <f>Troškovnik!A26</f>
        <v>1.5.</v>
      </c>
      <c r="C7" s="110" t="str">
        <f>Troškovnik!B26</f>
        <v>IZMJEŠTANJE PLINOVODA</v>
      </c>
      <c r="D7" s="31">
        <f>Troškovnik!H26</f>
        <v>0</v>
      </c>
      <c r="E7" s="110"/>
    </row>
    <row r="8" spans="1:7" s="29" customFormat="1" ht="16" thickBot="1" x14ac:dyDescent="0.25">
      <c r="B8" s="110" t="str">
        <f>Troškovnik!A50</f>
        <v>1.6.</v>
      </c>
      <c r="C8" s="110" t="str">
        <f>Troškovnik!B50</f>
        <v>IZMJEŠTANJE VODOVODA</v>
      </c>
      <c r="D8" s="31">
        <f>Troškovnik!H50</f>
        <v>0</v>
      </c>
      <c r="E8" s="110"/>
    </row>
    <row r="9" spans="1:7" ht="16" thickBot="1" x14ac:dyDescent="0.25">
      <c r="B9" s="41"/>
      <c r="C9" s="50"/>
      <c r="D9" s="42"/>
      <c r="E9" s="43"/>
    </row>
    <row r="10" spans="1:7" ht="16" thickBot="1" x14ac:dyDescent="0.25">
      <c r="B10" s="110" t="str">
        <f>Troškovnik!A74</f>
        <v>2.</v>
      </c>
      <c r="C10" s="121" t="str">
        <f>Troškovnik!B74</f>
        <v>IZVEDBA ZAGATNE STIJENE OD PREDBUŠENIH PILOTA</v>
      </c>
      <c r="D10" s="122"/>
      <c r="E10" s="31">
        <f>D11+D12+D13+D14</f>
        <v>0</v>
      </c>
    </row>
    <row r="11" spans="1:7" ht="16" thickBot="1" x14ac:dyDescent="0.25">
      <c r="B11" s="112" t="str">
        <f>Troškovnik!A75</f>
        <v>2.1.</v>
      </c>
      <c r="C11" s="110" t="str">
        <f>Troškovnik!B75</f>
        <v>IZVEDBA RADNOG PLATOA</v>
      </c>
      <c r="D11" s="31">
        <f>Troškovnik!H75</f>
        <v>0</v>
      </c>
      <c r="E11" s="110"/>
    </row>
    <row r="12" spans="1:7" ht="16" thickBot="1" x14ac:dyDescent="0.25">
      <c r="B12" s="112" t="str">
        <f>Troškovnik!A88</f>
        <v>2.2.</v>
      </c>
      <c r="C12" s="110" t="str">
        <f>Troškovnik!B88</f>
        <v>IZVEDBA PILOTA</v>
      </c>
      <c r="D12" s="31">
        <f>Troškovnik!H88</f>
        <v>0</v>
      </c>
      <c r="E12" s="110"/>
    </row>
    <row r="13" spans="1:7" ht="16" thickBot="1" x14ac:dyDescent="0.25">
      <c r="B13" s="112" t="str">
        <f>Troškovnik!A97</f>
        <v>2.3.</v>
      </c>
      <c r="C13" s="110" t="str">
        <f>Troškovnik!B97</f>
        <v>IZVEDBA AB NAGLAVNE GREDE (ZIDA)</v>
      </c>
      <c r="D13" s="31">
        <f>Troškovnik!H97</f>
        <v>0</v>
      </c>
      <c r="E13" s="110"/>
    </row>
    <row r="14" spans="1:7" ht="16" thickBot="1" x14ac:dyDescent="0.25">
      <c r="B14" s="112" t="str">
        <f>Troškovnik!A106</f>
        <v>2.4.</v>
      </c>
      <c r="C14" s="110" t="str">
        <f>Troškovnik!B106</f>
        <v>IZVEDBA DRENAŽE IZA VEZNE GREDE</v>
      </c>
      <c r="D14" s="31">
        <f>Troškovnik!H106</f>
        <v>0</v>
      </c>
      <c r="E14" s="110"/>
    </row>
    <row r="15" spans="1:7" ht="16" thickBot="1" x14ac:dyDescent="0.25">
      <c r="B15" s="41"/>
      <c r="C15" s="50"/>
      <c r="D15" s="42"/>
      <c r="E15" s="43"/>
    </row>
    <row r="16" spans="1:7" ht="16" thickBot="1" x14ac:dyDescent="0.25">
      <c r="A16" s="29"/>
      <c r="B16" s="112" t="str">
        <f>Troškovnik!A111</f>
        <v>3.</v>
      </c>
      <c r="C16" s="132" t="str">
        <f>Troškovnik!B111</f>
        <v>UREĐENJE POVRŠINE IZA ZAGATNE STIJENE</v>
      </c>
      <c r="D16" s="133"/>
      <c r="E16" s="31">
        <f>D17+D18+D19+D20</f>
        <v>0</v>
      </c>
    </row>
    <row r="17" spans="1:5" ht="16" thickBot="1" x14ac:dyDescent="0.25">
      <c r="A17" s="29"/>
      <c r="B17" s="112" t="str">
        <f>Troškovnik!A112</f>
        <v>3.1.</v>
      </c>
      <c r="C17" s="110" t="str">
        <f>Troškovnik!B112</f>
        <v>PRIPREMNI RADOVI</v>
      </c>
      <c r="D17" s="31">
        <f>Troškovnik!G112</f>
        <v>0</v>
      </c>
      <c r="E17" s="110"/>
    </row>
    <row r="18" spans="1:5" ht="16" thickBot="1" x14ac:dyDescent="0.25">
      <c r="A18" s="29"/>
      <c r="B18" s="112" t="str">
        <f>Troškovnik!A115</f>
        <v>3.2.</v>
      </c>
      <c r="C18" s="110" t="str">
        <f>Troškovnik!B115</f>
        <v>ZEMLJANI RADOVI</v>
      </c>
      <c r="D18" s="31">
        <f>Troškovnik!G115</f>
        <v>0</v>
      </c>
      <c r="E18" s="110"/>
    </row>
    <row r="19" spans="1:5" ht="16" thickBot="1" x14ac:dyDescent="0.25">
      <c r="A19" s="29"/>
      <c r="B19" s="112" t="str">
        <f>Troškovnik!A136</f>
        <v>3.3.</v>
      </c>
      <c r="C19" s="110" t="str">
        <f>Troškovnik!B136</f>
        <v>ODVODNJA</v>
      </c>
      <c r="D19" s="31">
        <f>Troškovnik!H136</f>
        <v>0</v>
      </c>
      <c r="E19" s="110"/>
    </row>
    <row r="20" spans="1:5" ht="16" thickBot="1" x14ac:dyDescent="0.25">
      <c r="A20" s="29"/>
      <c r="B20" s="112" t="str">
        <f>Troškovnik!A143</f>
        <v>3.4.</v>
      </c>
      <c r="C20" s="110" t="str">
        <f>Troškovnik!B143</f>
        <v>OGRADE</v>
      </c>
      <c r="D20" s="31">
        <f>Troškovnik!H143</f>
        <v>0</v>
      </c>
      <c r="E20" s="110"/>
    </row>
    <row r="21" spans="1:5" s="29" customFormat="1" ht="16" thickBot="1" x14ac:dyDescent="0.25">
      <c r="B21" s="41"/>
      <c r="C21" s="50"/>
      <c r="D21" s="42"/>
      <c r="E21" s="43"/>
    </row>
    <row r="22" spans="1:5" s="29" customFormat="1" ht="16" thickBot="1" x14ac:dyDescent="0.25">
      <c r="B22" s="110" t="str">
        <f>Troškovnik!A146</f>
        <v>4.</v>
      </c>
      <c r="C22" s="121" t="str">
        <f>Troškovnik!B146</f>
        <v xml:space="preserve">ZAŠTITA POKOSA MLAZNIM BETONOM </v>
      </c>
      <c r="D22" s="122"/>
      <c r="E22" s="31">
        <f>D23</f>
        <v>0</v>
      </c>
    </row>
    <row r="23" spans="1:5" s="29" customFormat="1" ht="16" thickBot="1" x14ac:dyDescent="0.25">
      <c r="B23" s="112" t="str">
        <f>Troškovnik!A147</f>
        <v>4.1.</v>
      </c>
      <c r="C23" s="110" t="str">
        <f>Troškovnik!B147</f>
        <v>IZVEDBA ZAŠTITE POKOSA MLAZNIM BETONOM</v>
      </c>
      <c r="D23" s="31">
        <f>Troškovnik!G147</f>
        <v>0</v>
      </c>
      <c r="E23" s="110"/>
    </row>
    <row r="24" spans="1:5" ht="16" thickBot="1" x14ac:dyDescent="0.25">
      <c r="A24" s="29"/>
      <c r="B24" s="41"/>
      <c r="C24" s="50"/>
      <c r="D24" s="42"/>
      <c r="E24" s="43"/>
    </row>
    <row r="25" spans="1:5" ht="16" thickBot="1" x14ac:dyDescent="0.25">
      <c r="A25" s="29"/>
      <c r="B25" s="110" t="str">
        <f>Troškovnik!A150</f>
        <v>5.</v>
      </c>
      <c r="C25" s="121" t="str">
        <f>Troškovnik!B150</f>
        <v>ZAVRŠNI RADOVI</v>
      </c>
      <c r="D25" s="122"/>
      <c r="E25" s="31">
        <f>D26</f>
        <v>0</v>
      </c>
    </row>
    <row r="26" spans="1:5" ht="16" thickBot="1" x14ac:dyDescent="0.25">
      <c r="A26" s="29"/>
      <c r="B26" s="112" t="str">
        <f>Troškovnik!A151</f>
        <v>5.1.</v>
      </c>
      <c r="C26" s="110" t="str">
        <f>Troškovnik!B151</f>
        <v>ZEMLJANI RADOVI</v>
      </c>
      <c r="D26" s="31">
        <f>Troškovnik!G151</f>
        <v>0</v>
      </c>
      <c r="E26" s="110"/>
    </row>
    <row r="27" spans="1:5" ht="16" thickBot="1" x14ac:dyDescent="0.25">
      <c r="A27" s="29"/>
      <c r="B27" s="41"/>
      <c r="C27" s="50"/>
      <c r="D27" s="42"/>
      <c r="E27" s="43"/>
    </row>
    <row r="28" spans="1:5" ht="16" thickBot="1" x14ac:dyDescent="0.25">
      <c r="A28" s="29"/>
      <c r="B28" s="110" t="str">
        <f>Troškovnik!A154</f>
        <v>6.</v>
      </c>
      <c r="C28" s="121" t="str">
        <f>Troškovnik!B154</f>
        <v>KONTROLA KVALITETE</v>
      </c>
      <c r="D28" s="122"/>
      <c r="E28" s="31">
        <f>D29</f>
        <v>0</v>
      </c>
    </row>
    <row r="29" spans="1:5" ht="16" thickBot="1" x14ac:dyDescent="0.25">
      <c r="A29" s="29"/>
      <c r="B29" s="112" t="str">
        <f>Troškovnik!A155</f>
        <v>6.1.</v>
      </c>
      <c r="C29" s="110" t="str">
        <f>Troškovnik!B155</f>
        <v>KONTROLA KVALITETE</v>
      </c>
      <c r="D29" s="31">
        <f>Troškovnik!H155</f>
        <v>0</v>
      </c>
      <c r="E29" s="110"/>
    </row>
    <row r="30" spans="1:5" s="29" customFormat="1" ht="16" thickBot="1" x14ac:dyDescent="0.25">
      <c r="B30" s="41"/>
      <c r="C30" s="50"/>
      <c r="D30" s="42"/>
      <c r="E30" s="43"/>
    </row>
    <row r="31" spans="1:5" s="29" customFormat="1" ht="16" thickBot="1" x14ac:dyDescent="0.25">
      <c r="B31" s="113"/>
      <c r="C31" s="121"/>
      <c r="D31" s="122"/>
      <c r="E31" s="31"/>
    </row>
    <row r="32" spans="1:5" s="29" customFormat="1" ht="16" thickBot="1" x14ac:dyDescent="0.25">
      <c r="B32" s="112"/>
      <c r="C32" s="113"/>
      <c r="D32" s="31"/>
      <c r="E32" s="113"/>
    </row>
    <row r="33" spans="2:5" s="29" customFormat="1" ht="16" thickBot="1" x14ac:dyDescent="0.25">
      <c r="B33" s="114"/>
      <c r="C33" s="50"/>
      <c r="D33" s="42"/>
      <c r="E33" s="115"/>
    </row>
    <row r="34" spans="2:5" ht="16" thickBot="1" x14ac:dyDescent="0.25">
      <c r="B34" s="110"/>
      <c r="C34" s="126" t="s">
        <v>64</v>
      </c>
      <c r="D34" s="127"/>
      <c r="E34" s="31">
        <f>E3+E10+E16+E22+E25+E28</f>
        <v>0</v>
      </c>
    </row>
    <row r="35" spans="2:5" ht="16" thickBot="1" x14ac:dyDescent="0.25">
      <c r="B35" s="110"/>
      <c r="C35" s="126" t="s">
        <v>65</v>
      </c>
      <c r="D35" s="127"/>
      <c r="E35" s="31">
        <f>0.25*E34</f>
        <v>0</v>
      </c>
    </row>
    <row r="36" spans="2:5" ht="16" thickBot="1" x14ac:dyDescent="0.25">
      <c r="B36" s="30"/>
      <c r="C36" s="128" t="s">
        <v>66</v>
      </c>
      <c r="D36" s="129"/>
      <c r="E36" s="31">
        <f>E34+E35</f>
        <v>0</v>
      </c>
    </row>
  </sheetData>
  <mergeCells count="11">
    <mergeCell ref="C25:D25"/>
    <mergeCell ref="C22:D22"/>
    <mergeCell ref="C31:D31"/>
    <mergeCell ref="B2:E2"/>
    <mergeCell ref="C34:D34"/>
    <mergeCell ref="C35:D35"/>
    <mergeCell ref="C36:D36"/>
    <mergeCell ref="C3:D3"/>
    <mergeCell ref="C10:D10"/>
    <mergeCell ref="C16:D16"/>
    <mergeCell ref="C28:D28"/>
  </mergeCells>
  <phoneticPr fontId="16" type="noConversion"/>
  <pageMargins left="0.7" right="0.7" top="0.75" bottom="0.75" header="0.3" footer="0.3"/>
  <pageSetup paperSize="9" scale="84" orientation="portrait"/>
  <ignoredErrors>
    <ignoredError sqref="E34:E36" evalError="1"/>
  </ignoredError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Troškovnik</vt:lpstr>
      <vt:lpstr>REKAPITULACIJA</vt:lpstr>
      <vt:lpstr>Troškovnik!Print_Area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Krunoslav Krklec</dc:creator>
  <cp:lastModifiedBy>Microsoft Office User</cp:lastModifiedBy>
  <cp:lastPrinted>2019-08-02T09:58:26Z</cp:lastPrinted>
  <dcterms:created xsi:type="dcterms:W3CDTF">2014-03-27T11:42:20Z</dcterms:created>
  <dcterms:modified xsi:type="dcterms:W3CDTF">2020-03-11T09:42:56Z</dcterms:modified>
</cp:coreProperties>
</file>